
<file path=[Content_Types].xml><?xml version="1.0" encoding="utf-8"?>
<Types xmlns="http://schemas.openxmlformats.org/package/2006/content-types">
  <Default Extension="emf" ContentType="image/x-emf"/>
  <Default Extension="jpeg" ContentType="image/jpeg"/>
  <Default Extension="jpg" ContentType="image/jpeg"/>
  <Default Extension="png" ContentType="image/png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L:\prenos\Graf Příklady\"/>
    </mc:Choice>
  </mc:AlternateContent>
  <xr:revisionPtr revIDLastSave="0" documentId="13_ncr:1_{68BF2164-F87A-43E0-AE90-6CBCBADC4647}" xr6:coauthVersionLast="47" xr6:coauthVersionMax="47" xr10:uidLastSave="{00000000-0000-0000-0000-000000000000}"/>
  <bookViews>
    <workbookView xWindow="28680" yWindow="-120" windowWidth="29040" windowHeight="15720" xr2:uid="{A53C7BDE-4916-465E-BB2D-08DB55A122CF}"/>
  </bookViews>
  <sheets>
    <sheet name="Titul" sheetId="1" r:id="rId1"/>
    <sheet name="Nápověda" sheetId="2" r:id="rId2"/>
    <sheet name="P.6" sheetId="3" r:id="rId3"/>
    <sheet name="P.9" sheetId="4" r:id="rId4"/>
    <sheet name="B.2" sheetId="5" r:id="rId5"/>
  </sheets>
  <externalReferences>
    <externalReference r:id="rId6"/>
    <externalReference r:id="rId7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4" i="5" l="1"/>
  <c r="E34" i="5"/>
  <c r="C34" i="5"/>
  <c r="D34" i="5" s="1"/>
  <c r="B34" i="5"/>
  <c r="F33" i="5"/>
  <c r="E33" i="5"/>
  <c r="C33" i="5"/>
  <c r="B33" i="5"/>
  <c r="D33" i="5" s="1"/>
  <c r="F32" i="5"/>
  <c r="E32" i="5"/>
  <c r="C32" i="5"/>
  <c r="D32" i="5" s="1"/>
  <c r="B32" i="5"/>
  <c r="F31" i="5"/>
  <c r="E31" i="5"/>
  <c r="D31" i="5"/>
  <c r="C31" i="5"/>
  <c r="B31" i="5"/>
  <c r="F30" i="5"/>
  <c r="E30" i="5"/>
  <c r="D30" i="5"/>
  <c r="C30" i="5"/>
  <c r="B30" i="5"/>
  <c r="F29" i="5"/>
  <c r="E29" i="5"/>
  <c r="D29" i="5"/>
  <c r="C29" i="5"/>
  <c r="B29" i="5"/>
  <c r="F28" i="5"/>
  <c r="E28" i="5"/>
  <c r="C28" i="5"/>
  <c r="D28" i="5" s="1"/>
  <c r="B28" i="5"/>
  <c r="F27" i="5"/>
  <c r="E27" i="5"/>
  <c r="C27" i="5"/>
  <c r="D27" i="5" s="1"/>
  <c r="B27" i="5"/>
  <c r="F26" i="5"/>
  <c r="E26" i="5"/>
  <c r="D26" i="5"/>
  <c r="C26" i="5"/>
  <c r="B26" i="5"/>
  <c r="F25" i="5"/>
  <c r="E25" i="5"/>
  <c r="C25" i="5"/>
  <c r="D25" i="5" s="1"/>
  <c r="B25" i="5"/>
  <c r="F24" i="5"/>
  <c r="E24" i="5"/>
  <c r="D24" i="5"/>
  <c r="C24" i="5"/>
  <c r="B24" i="5"/>
  <c r="F23" i="5"/>
  <c r="E23" i="5"/>
  <c r="C23" i="5"/>
  <c r="D23" i="5" s="1"/>
  <c r="B23" i="5"/>
  <c r="F22" i="5"/>
  <c r="E22" i="5"/>
  <c r="C22" i="5"/>
  <c r="D22" i="5" s="1"/>
  <c r="B22" i="5"/>
  <c r="F21" i="5"/>
  <c r="E21" i="5"/>
  <c r="C21" i="5"/>
  <c r="B21" i="5"/>
  <c r="D21" i="5" s="1"/>
  <c r="F20" i="5"/>
  <c r="E20" i="5"/>
  <c r="C20" i="5"/>
  <c r="D20" i="5" s="1"/>
  <c r="B20" i="5"/>
  <c r="F19" i="5"/>
  <c r="E19" i="5"/>
  <c r="D19" i="5"/>
  <c r="C19" i="5"/>
  <c r="B19" i="5"/>
  <c r="F18" i="5"/>
  <c r="E18" i="5"/>
  <c r="D18" i="5"/>
  <c r="C18" i="5"/>
  <c r="B18" i="5"/>
  <c r="F17" i="5"/>
  <c r="E17" i="5"/>
  <c r="D17" i="5"/>
  <c r="C17" i="5"/>
  <c r="B17" i="5"/>
  <c r="F16" i="5"/>
  <c r="E16" i="5"/>
  <c r="C16" i="5"/>
  <c r="D16" i="5" s="1"/>
  <c r="B16" i="5"/>
  <c r="F15" i="5"/>
  <c r="E15" i="5"/>
  <c r="C15" i="5"/>
  <c r="D15" i="5" s="1"/>
  <c r="B15" i="5"/>
  <c r="F14" i="5"/>
  <c r="E14" i="5"/>
  <c r="D14" i="5"/>
  <c r="C14" i="5"/>
  <c r="B14" i="5"/>
  <c r="F13" i="5"/>
  <c r="E13" i="5"/>
  <c r="C13" i="5"/>
  <c r="D13" i="5" s="1"/>
  <c r="B13" i="5"/>
  <c r="F12" i="5"/>
  <c r="E12" i="5"/>
  <c r="D12" i="5"/>
  <c r="C12" i="5"/>
  <c r="B12" i="5"/>
  <c r="F11" i="5"/>
  <c r="E11" i="5"/>
  <c r="C11" i="5"/>
  <c r="D11" i="5" s="1"/>
  <c r="B11" i="5"/>
  <c r="F10" i="5"/>
  <c r="E10" i="5"/>
  <c r="C10" i="5"/>
  <c r="D10" i="5" s="1"/>
  <c r="B10" i="5"/>
  <c r="F9" i="5"/>
  <c r="E9" i="5"/>
  <c r="C9" i="5"/>
  <c r="D9" i="5" s="1"/>
  <c r="B9" i="5"/>
  <c r="F8" i="5"/>
  <c r="E8" i="5"/>
  <c r="C8" i="5"/>
  <c r="D8" i="5" s="1"/>
  <c r="B8" i="5"/>
  <c r="F7" i="5"/>
  <c r="E7" i="5"/>
  <c r="D7" i="5"/>
  <c r="C7" i="5"/>
  <c r="B7" i="5"/>
  <c r="F6" i="5"/>
  <c r="E6" i="5"/>
  <c r="D6" i="5"/>
  <c r="C6" i="5"/>
  <c r="B6" i="5"/>
  <c r="F5" i="5"/>
  <c r="E5" i="5"/>
  <c r="D5" i="5"/>
  <c r="C5" i="5"/>
  <c r="B5" i="5"/>
  <c r="F4" i="5"/>
  <c r="E4" i="5"/>
  <c r="C4" i="5"/>
  <c r="D4" i="5" s="1"/>
  <c r="B4" i="5"/>
  <c r="F3" i="5"/>
  <c r="E3" i="5"/>
  <c r="C3" i="5"/>
  <c r="D3" i="5" s="1"/>
  <c r="B3" i="5"/>
  <c r="F2" i="5"/>
  <c r="E2" i="5"/>
  <c r="D2" i="5"/>
  <c r="C2" i="5"/>
  <c r="B2" i="5"/>
  <c r="D11" i="4" l="1"/>
  <c r="D14" i="4" s="1"/>
  <c r="B11" i="4"/>
  <c r="F11" i="4" s="1"/>
  <c r="D17" i="4" l="1"/>
  <c r="D21" i="4"/>
  <c r="B14" i="4"/>
  <c r="B21" i="4" l="1"/>
  <c r="F21" i="4" s="1"/>
  <c r="B17" i="4"/>
  <c r="F17" i="4" s="1"/>
  <c r="F14" i="4"/>
  <c r="F18" i="3"/>
  <c r="E18" i="3"/>
  <c r="F17" i="3"/>
  <c r="E17" i="3"/>
  <c r="F14" i="3"/>
  <c r="F15" i="3" s="1"/>
  <c r="F16" i="3" s="1"/>
  <c r="F19" i="3" s="1"/>
  <c r="F20" i="3" s="1"/>
  <c r="F21" i="3" s="1"/>
  <c r="F22" i="3" s="1"/>
  <c r="E14" i="3"/>
  <c r="E15" i="3" s="1"/>
  <c r="E16" i="3" s="1"/>
  <c r="E19" i="3" s="1"/>
  <c r="E20" i="3" s="1"/>
  <c r="E21" i="3" s="1"/>
  <c r="E22" i="3" s="1"/>
  <c r="C24" i="4" l="1"/>
</calcChain>
</file>

<file path=xl/sharedStrings.xml><?xml version="1.0" encoding="utf-8"?>
<sst xmlns="http://schemas.openxmlformats.org/spreadsheetml/2006/main" count="89" uniqueCount="86">
  <si>
    <t>Parametr</t>
  </si>
  <si>
    <t>Motorový vůz</t>
  </si>
  <si>
    <t>Autobus</t>
  </si>
  <si>
    <t>Hmotnost prázného vozidla [kg]</t>
  </si>
  <si>
    <r>
      <t>m</t>
    </r>
    <r>
      <rPr>
        <i/>
        <vertAlign val="subscript"/>
        <sz val="11"/>
        <color theme="1"/>
        <rFont val="Calibri"/>
        <family val="2"/>
        <charset val="238"/>
        <scheme val="minor"/>
      </rPr>
      <t>V</t>
    </r>
  </si>
  <si>
    <t>Výška vozidla [mm]</t>
  </si>
  <si>
    <r>
      <t>v</t>
    </r>
    <r>
      <rPr>
        <i/>
        <vertAlign val="subscript"/>
        <sz val="11"/>
        <color theme="1"/>
        <rFont val="Calibri"/>
        <family val="2"/>
        <charset val="238"/>
        <scheme val="minor"/>
      </rPr>
      <t>V</t>
    </r>
  </si>
  <si>
    <t>Šířka vozidla [mm]</t>
  </si>
  <si>
    <r>
      <t>s</t>
    </r>
    <r>
      <rPr>
        <i/>
        <vertAlign val="subscript"/>
        <sz val="11"/>
        <color theme="1"/>
        <rFont val="Calibri"/>
        <family val="2"/>
        <charset val="238"/>
        <scheme val="minor"/>
      </rPr>
      <t>V</t>
    </r>
  </si>
  <si>
    <t>Součinitel odporu vzduchu [1]</t>
  </si>
  <si>
    <r>
      <t>c</t>
    </r>
    <r>
      <rPr>
        <i/>
        <vertAlign val="subscript"/>
        <sz val="11"/>
        <color theme="1"/>
        <rFont val="Calibri"/>
        <family val="2"/>
        <charset val="238"/>
        <scheme val="minor"/>
      </rPr>
      <t>x</t>
    </r>
  </si>
  <si>
    <t>Počet cestujících [1]</t>
  </si>
  <si>
    <r>
      <t>n</t>
    </r>
    <r>
      <rPr>
        <i/>
        <vertAlign val="subscript"/>
        <sz val="11"/>
        <color theme="1"/>
        <rFont val="Calibri"/>
        <family val="2"/>
        <charset val="238"/>
        <scheme val="minor"/>
      </rPr>
      <t>c</t>
    </r>
  </si>
  <si>
    <t>Účinnost převodného ústrojí [1]</t>
  </si>
  <si>
    <r>
      <rPr>
        <i/>
        <sz val="11"/>
        <color theme="1"/>
        <rFont val="Symbol"/>
        <family val="1"/>
        <charset val="2"/>
      </rPr>
      <t>h</t>
    </r>
    <r>
      <rPr>
        <i/>
        <vertAlign val="subscript"/>
        <sz val="11"/>
        <color theme="1"/>
        <rFont val="Calibri"/>
        <family val="2"/>
        <charset val="238"/>
        <scheme val="minor"/>
      </rPr>
      <t>PU</t>
    </r>
  </si>
  <si>
    <t>Součinitek odpotu valení [1]</t>
  </si>
  <si>
    <t>f</t>
  </si>
  <si>
    <t>Rychlost [km/h]</t>
  </si>
  <si>
    <t>V</t>
  </si>
  <si>
    <t>Hnotnost cestujícícho [kg]</t>
  </si>
  <si>
    <r>
      <t>m</t>
    </r>
    <r>
      <rPr>
        <i/>
        <vertAlign val="subscript"/>
        <sz val="11"/>
        <color theme="1"/>
        <rFont val="Calibri"/>
        <family val="2"/>
        <charset val="238"/>
        <scheme val="minor"/>
      </rPr>
      <t>c</t>
    </r>
  </si>
  <si>
    <t>Vypočtené hodnoty:</t>
  </si>
  <si>
    <t>Hmotnost cestujících [kg]</t>
  </si>
  <si>
    <r>
      <t>m</t>
    </r>
    <r>
      <rPr>
        <i/>
        <vertAlign val="subscript"/>
        <sz val="11"/>
        <color theme="1"/>
        <rFont val="Calibri"/>
        <family val="2"/>
        <charset val="238"/>
        <scheme val="minor"/>
      </rPr>
      <t>cest</t>
    </r>
  </si>
  <si>
    <t>Tíha vozidla [N]</t>
  </si>
  <si>
    <t>G</t>
  </si>
  <si>
    <t>Odpor valení [N]</t>
  </si>
  <si>
    <r>
      <t>O</t>
    </r>
    <r>
      <rPr>
        <i/>
        <vertAlign val="subscript"/>
        <sz val="11"/>
        <color theme="1"/>
        <rFont val="Calibri"/>
        <family val="2"/>
        <charset val="238"/>
        <scheme val="minor"/>
      </rPr>
      <t>f</t>
    </r>
  </si>
  <si>
    <t>Čelní procha vozidla [m2]</t>
  </si>
  <si>
    <r>
      <t>S</t>
    </r>
    <r>
      <rPr>
        <i/>
        <vertAlign val="subscript"/>
        <sz val="11"/>
        <color theme="1"/>
        <rFont val="Calibri"/>
        <family val="2"/>
        <charset val="238"/>
        <scheme val="minor"/>
      </rPr>
      <t>x</t>
    </r>
  </si>
  <si>
    <t>Odpor vzduchu [N]</t>
  </si>
  <si>
    <r>
      <t>O</t>
    </r>
    <r>
      <rPr>
        <i/>
        <vertAlign val="subscript"/>
        <sz val="11"/>
        <color theme="1"/>
        <rFont val="Calibri"/>
        <family val="2"/>
        <charset val="238"/>
        <scheme val="minor"/>
      </rPr>
      <t>vz</t>
    </r>
  </si>
  <si>
    <t>Potřebná sila na obvodu kol [N]</t>
  </si>
  <si>
    <r>
      <t>F</t>
    </r>
    <r>
      <rPr>
        <i/>
        <vertAlign val="subscript"/>
        <sz val="11"/>
        <color theme="1"/>
        <rFont val="Calibri"/>
        <family val="2"/>
        <charset val="238"/>
        <scheme val="minor"/>
      </rPr>
      <t>K</t>
    </r>
  </si>
  <si>
    <t>Výkon na obvodu kol [W]</t>
  </si>
  <si>
    <r>
      <t>P</t>
    </r>
    <r>
      <rPr>
        <i/>
        <vertAlign val="subscript"/>
        <sz val="11"/>
        <color theme="1"/>
        <rFont val="Calibri"/>
        <family val="2"/>
        <charset val="238"/>
        <scheme val="minor"/>
      </rPr>
      <t>K</t>
    </r>
  </si>
  <si>
    <t>Výkon motoru [W]</t>
  </si>
  <si>
    <r>
      <t>P</t>
    </r>
    <r>
      <rPr>
        <vertAlign val="subscript"/>
        <sz val="11"/>
        <color theme="1"/>
        <rFont val="Calibri"/>
        <family val="2"/>
        <charset val="238"/>
        <scheme val="minor"/>
      </rPr>
      <t>M</t>
    </r>
  </si>
  <si>
    <t>kW</t>
  </si>
  <si>
    <t xml:space="preserve">Procentuální porovnání drah setrvačníkovách autíček s různými tvary strvačníků při stejné počáteční rychlosti a stejné hmotnostim0 bez setračníku.Tvar setrvačníku: 1. disk,2. tlustostěnný válec </t>
  </si>
  <si>
    <t>Vstupní hodnoty</t>
  </si>
  <si>
    <t>ro</t>
  </si>
  <si>
    <t>Tvyr 1</t>
  </si>
  <si>
    <t>Tvar 2</t>
  </si>
  <si>
    <t>m0</t>
  </si>
  <si>
    <t>r11</t>
  </si>
  <si>
    <t>r21</t>
  </si>
  <si>
    <t>r12</t>
  </si>
  <si>
    <t>r22</t>
  </si>
  <si>
    <t>d1</t>
  </si>
  <si>
    <t>d2</t>
  </si>
  <si>
    <t>Výpočet:</t>
  </si>
  <si>
    <t>VAR 1</t>
  </si>
  <si>
    <t>VAR 2</t>
  </si>
  <si>
    <t>Poměr 1/2</t>
  </si>
  <si>
    <t>Objem setr</t>
  </si>
  <si>
    <r>
      <t>V [m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]</t>
    </r>
  </si>
  <si>
    <t>Hmotnost:</t>
  </si>
  <si>
    <t>m</t>
  </si>
  <si>
    <t>Moment setrvačnosti:</t>
  </si>
  <si>
    <t>J</t>
  </si>
  <si>
    <t>Hmotnosti autíčka</t>
  </si>
  <si>
    <t>mV</t>
  </si>
  <si>
    <t>Poměrné porovnání drah</t>
  </si>
  <si>
    <t xml:space="preserve"> l1/l2</t>
  </si>
  <si>
    <r>
      <rPr>
        <i/>
        <sz val="11"/>
        <color theme="1"/>
        <rFont val="Calibri"/>
        <family val="2"/>
        <charset val="238"/>
        <scheme val="minor"/>
      </rPr>
      <t>v</t>
    </r>
    <r>
      <rPr>
        <vertAlign val="subscript"/>
        <sz val="11"/>
        <color theme="1"/>
        <rFont val="Calibri"/>
        <family val="2"/>
        <charset val="238"/>
        <scheme val="minor"/>
      </rPr>
      <t>01</t>
    </r>
  </si>
  <si>
    <r>
      <t>m·s</t>
    </r>
    <r>
      <rPr>
        <vertAlign val="superscript"/>
        <sz val="11"/>
        <color theme="1"/>
        <rFont val="Calibri"/>
        <family val="2"/>
        <charset val="238"/>
        <scheme val="minor"/>
      </rPr>
      <t>-1</t>
    </r>
  </si>
  <si>
    <r>
      <rPr>
        <i/>
        <sz val="11"/>
        <color theme="1"/>
        <rFont val="Calibri"/>
        <family val="2"/>
        <charset val="238"/>
        <scheme val="minor"/>
      </rPr>
      <t>a</t>
    </r>
    <r>
      <rPr>
        <i/>
        <vertAlign val="subscript"/>
        <sz val="11"/>
        <color theme="1"/>
        <rFont val="Calibri"/>
        <family val="2"/>
        <charset val="238"/>
        <scheme val="minor"/>
      </rPr>
      <t>b</t>
    </r>
    <r>
      <rPr>
        <vertAlign val="subscript"/>
        <sz val="11"/>
        <color theme="1"/>
        <rFont val="Calibri"/>
        <family val="2"/>
        <charset val="238"/>
        <scheme val="minor"/>
      </rPr>
      <t>1</t>
    </r>
  </si>
  <si>
    <r>
      <t>m·s</t>
    </r>
    <r>
      <rPr>
        <vertAlign val="superscript"/>
        <sz val="11"/>
        <color theme="1"/>
        <rFont val="Calibri"/>
        <family val="2"/>
        <charset val="238"/>
        <scheme val="minor"/>
      </rPr>
      <t>-2</t>
    </r>
  </si>
  <si>
    <r>
      <rPr>
        <i/>
        <sz val="11"/>
        <color theme="1"/>
        <rFont val="Calibri"/>
        <family val="2"/>
        <charset val="238"/>
        <scheme val="minor"/>
      </rPr>
      <t>v</t>
    </r>
    <r>
      <rPr>
        <vertAlign val="subscript"/>
        <sz val="11"/>
        <color theme="1"/>
        <rFont val="Calibri"/>
        <family val="2"/>
        <charset val="238"/>
        <scheme val="minor"/>
      </rPr>
      <t>02</t>
    </r>
  </si>
  <si>
    <r>
      <rPr>
        <i/>
        <sz val="11"/>
        <color theme="1"/>
        <rFont val="Calibri"/>
        <family val="2"/>
        <charset val="238"/>
        <scheme val="minor"/>
      </rPr>
      <t>l</t>
    </r>
    <r>
      <rPr>
        <i/>
        <vertAlign val="subscript"/>
        <sz val="11"/>
        <color theme="1"/>
        <rFont val="Calibri"/>
        <family val="2"/>
        <charset val="238"/>
        <scheme val="minor"/>
      </rPr>
      <t>te</t>
    </r>
    <r>
      <rPr>
        <vertAlign val="subscript"/>
        <sz val="11"/>
        <color theme="1"/>
        <rFont val="Calibri"/>
        <family val="2"/>
        <charset val="238"/>
        <scheme val="minor"/>
      </rPr>
      <t>21</t>
    </r>
  </si>
  <si>
    <r>
      <rPr>
        <i/>
        <sz val="11"/>
        <color theme="1"/>
        <rFont val="Calibri"/>
        <family val="2"/>
        <charset val="238"/>
        <scheme val="minor"/>
      </rPr>
      <t>t</t>
    </r>
    <r>
      <rPr>
        <i/>
        <vertAlign val="subscript"/>
        <sz val="11"/>
        <color theme="1"/>
        <rFont val="Calibri"/>
        <family val="2"/>
        <charset val="238"/>
        <scheme val="minor"/>
      </rPr>
      <t>r</t>
    </r>
    <r>
      <rPr>
        <i/>
        <sz val="11"/>
        <color theme="1"/>
        <rFont val="Calibri"/>
        <family val="2"/>
        <charset val="238"/>
        <scheme val="minor"/>
      </rPr>
      <t>+t</t>
    </r>
    <r>
      <rPr>
        <i/>
        <vertAlign val="subscript"/>
        <sz val="11"/>
        <color theme="1"/>
        <rFont val="Calibri"/>
        <family val="2"/>
        <charset val="238"/>
        <scheme val="minor"/>
      </rPr>
      <t>e</t>
    </r>
  </si>
  <si>
    <t>s</t>
  </si>
  <si>
    <r>
      <rPr>
        <i/>
        <sz val="11"/>
        <color theme="1"/>
        <rFont val="Calibri"/>
        <family val="2"/>
        <charset val="238"/>
        <scheme val="minor"/>
      </rPr>
      <t>l</t>
    </r>
    <r>
      <rPr>
        <vertAlign val="subscript"/>
        <sz val="11"/>
        <color theme="1"/>
        <rFont val="Calibri"/>
        <family val="2"/>
        <charset val="238"/>
        <scheme val="minor"/>
      </rPr>
      <t>0</t>
    </r>
  </si>
  <si>
    <t>Barvy buňek:</t>
  </si>
  <si>
    <t>mezivýsledek výpočtu</t>
  </si>
  <si>
    <t>výsledek výpočtu</t>
  </si>
  <si>
    <t>názvy veličin, hlavičky sloupů, řádků, vstupní neměntelné hodnoty</t>
  </si>
  <si>
    <t>vstupníuživatesky vkládané hodnoty</t>
  </si>
  <si>
    <t>t [s]</t>
  </si>
  <si>
    <r>
      <rPr>
        <i/>
        <sz val="11"/>
        <color theme="1"/>
        <rFont val="Calibri"/>
        <family val="2"/>
        <charset val="238"/>
        <scheme val="minor"/>
      </rPr>
      <t>l</t>
    </r>
    <r>
      <rPr>
        <i/>
        <vertAlign val="subscript"/>
        <sz val="11"/>
        <color theme="1"/>
        <rFont val="Calibri"/>
        <family val="2"/>
        <charset val="238"/>
        <scheme val="minor"/>
      </rPr>
      <t>1</t>
    </r>
    <r>
      <rPr>
        <sz val="11"/>
        <color theme="1"/>
        <rFont val="Calibri"/>
        <family val="2"/>
        <charset val="238"/>
        <scheme val="minor"/>
      </rPr>
      <t>(t) [m]</t>
    </r>
  </si>
  <si>
    <r>
      <rPr>
        <i/>
        <sz val="11"/>
        <color theme="1"/>
        <rFont val="Calibri"/>
        <family val="2"/>
        <charset val="238"/>
        <scheme val="minor"/>
      </rPr>
      <t>l</t>
    </r>
    <r>
      <rPr>
        <vertAlign val="sub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(t) [m]</t>
    </r>
  </si>
  <si>
    <r>
      <rPr>
        <sz val="11"/>
        <color theme="1"/>
        <rFont val="Symbol"/>
        <family val="1"/>
        <charset val="2"/>
      </rPr>
      <t>D</t>
    </r>
    <r>
      <rPr>
        <i/>
        <sz val="11"/>
        <color theme="1"/>
        <rFont val="Calibri"/>
        <family val="2"/>
        <charset val="238"/>
        <scheme val="minor"/>
      </rPr>
      <t>l</t>
    </r>
    <r>
      <rPr>
        <sz val="11"/>
        <color theme="1"/>
        <rFont val="Calibri"/>
        <family val="2"/>
        <charset val="238"/>
        <scheme val="minor"/>
      </rPr>
      <t>(t) [m]</t>
    </r>
  </si>
  <si>
    <r>
      <rPr>
        <i/>
        <sz val="11"/>
        <color theme="1"/>
        <rFont val="Calibri"/>
        <family val="2"/>
        <charset val="238"/>
        <scheme val="minor"/>
      </rPr>
      <t>v</t>
    </r>
    <r>
      <rPr>
        <vertAlign val="subscript"/>
        <sz val="11"/>
        <color theme="1"/>
        <rFont val="Calibri"/>
        <family val="2"/>
        <charset val="238"/>
        <scheme val="minor"/>
      </rPr>
      <t>1</t>
    </r>
    <r>
      <rPr>
        <sz val="11"/>
        <color theme="1"/>
        <rFont val="Calibri"/>
        <family val="2"/>
        <charset val="238"/>
        <scheme val="minor"/>
      </rPr>
      <t xml:space="preserve"> [ms</t>
    </r>
    <r>
      <rPr>
        <vertAlign val="superscript"/>
        <sz val="11"/>
        <color theme="1"/>
        <rFont val="Calibri"/>
        <family val="2"/>
        <charset val="238"/>
        <scheme val="minor"/>
      </rPr>
      <t>-1</t>
    </r>
    <r>
      <rPr>
        <sz val="11"/>
        <color theme="1"/>
        <rFont val="Calibri"/>
        <family val="2"/>
        <charset val="238"/>
        <scheme val="minor"/>
      </rPr>
      <t>]</t>
    </r>
  </si>
  <si>
    <r>
      <rPr>
        <i/>
        <sz val="11"/>
        <color theme="1"/>
        <rFont val="Calibri"/>
        <family val="2"/>
        <charset val="238"/>
        <scheme val="minor"/>
      </rPr>
      <t>v</t>
    </r>
    <r>
      <rPr>
        <vertAlign val="sub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[ms</t>
    </r>
    <r>
      <rPr>
        <vertAlign val="superscript"/>
        <sz val="11"/>
        <color theme="1"/>
        <rFont val="Calibri"/>
        <family val="2"/>
        <charset val="238"/>
        <scheme val="minor"/>
      </rPr>
      <t>-1</t>
    </r>
    <r>
      <rPr>
        <sz val="11"/>
        <color theme="1"/>
        <rFont val="Calibri"/>
        <family val="2"/>
        <charset val="238"/>
        <scheme val="minor"/>
      </rPr>
      <t>]</t>
    </r>
  </si>
  <si>
    <t>Vstupní hodnoty: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</si>
</sst>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8" formatCode="0.0"/>
    <numFmt numFmtId="169" formatCode="0.000"/>
    <numFmt numFmtId="170" formatCode="0.0000"/>
  </numFmts>
  <fonts count="12">
    <font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i/>
      <vertAlign val="subscript"/>
      <sz val="11"/>
      <color theme="1"/>
      <name val="Calibri"/>
      <family val="2"/>
      <charset val="238"/>
      <scheme val="minor"/>
    </font>
    <font>
      <i/>
      <sz val="11"/>
      <color theme="1"/>
      <name val="Calibri"/>
      <family val="1"/>
      <charset val="2"/>
      <scheme val="minor"/>
    </font>
    <font>
      <i/>
      <sz val="11"/>
      <color theme="1"/>
      <name val="Symbol"/>
      <family val="1"/>
      <charset val="2"/>
    </font>
    <font>
      <vertAlign val="subscript"/>
      <sz val="11"/>
      <color theme="1"/>
      <name val="Calibri"/>
      <family val="2"/>
      <charset val="238"/>
      <scheme val="minor"/>
    </font>
    <font>
      <vertAlign val="superscript"/>
      <sz val="11"/>
      <color theme="1"/>
      <name val="Calibri"/>
      <family val="2"/>
      <charset val="238"/>
      <scheme val="minor"/>
    </font>
    <font>
      <sz val="11"/>
      <color rgb="FF92D050"/>
      <name val="Calibri"/>
      <family val="2"/>
      <charset val="238"/>
      <scheme val="minor"/>
    </font>
    <font>
      <sz val="11"/>
      <color theme="1"/>
      <name val="Calibri"/>
      <family val="1"/>
      <charset val="2"/>
      <scheme val="minor"/>
    </font>
    <font>
      <sz val="11"/>
      <color theme="1"/>
      <name val="Symbol"/>
      <family val="1"/>
      <charset val="2"/>
    </font>
  </fonts>
  <fills count="8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0" fillId="0" borderId="3" xfId="0" applyBorder="1"/>
    <xf numFmtId="0" fontId="0" fillId="2" borderId="3" xfId="0" applyFill="1" applyBorder="1"/>
    <xf numFmtId="0" fontId="3" fillId="2" borderId="3" xfId="0" applyFont="1" applyFill="1" applyBorder="1"/>
    <xf numFmtId="0" fontId="5" fillId="2" borderId="3" xfId="0" applyFont="1" applyFill="1" applyBorder="1"/>
    <xf numFmtId="0" fontId="3" fillId="0" borderId="0" xfId="0" applyFont="1"/>
    <xf numFmtId="0" fontId="0" fillId="3" borderId="3" xfId="0" applyFill="1" applyBorder="1"/>
    <xf numFmtId="1" fontId="0" fillId="3" borderId="3" xfId="0" applyNumberFormat="1" applyFill="1" applyBorder="1"/>
    <xf numFmtId="168" fontId="0" fillId="3" borderId="3" xfId="0" applyNumberFormat="1" applyFill="1" applyBorder="1"/>
    <xf numFmtId="169" fontId="0" fillId="0" borderId="3" xfId="0" applyNumberFormat="1" applyBorder="1"/>
    <xf numFmtId="0" fontId="0" fillId="4" borderId="3" xfId="0" applyFill="1" applyBorder="1"/>
    <xf numFmtId="0" fontId="0" fillId="5" borderId="3" xfId="0" applyFill="1" applyBorder="1"/>
    <xf numFmtId="0" fontId="0" fillId="6" borderId="1" xfId="0" applyFill="1" applyBorder="1"/>
    <xf numFmtId="0" fontId="0" fillId="6" borderId="2" xfId="0" applyFill="1" applyBorder="1"/>
    <xf numFmtId="0" fontId="0" fillId="6" borderId="3" xfId="0" applyFill="1" applyBorder="1" applyAlignment="1">
      <alignment wrapText="1"/>
    </xf>
    <xf numFmtId="0" fontId="0" fillId="6" borderId="3" xfId="0" applyFill="1" applyBorder="1"/>
    <xf numFmtId="0" fontId="2" fillId="6" borderId="0" xfId="0" applyFont="1" applyFill="1"/>
    <xf numFmtId="0" fontId="0" fillId="6" borderId="0" xfId="0" applyFill="1"/>
    <xf numFmtId="0" fontId="3" fillId="6" borderId="0" xfId="0" applyFont="1" applyFill="1"/>
    <xf numFmtId="0" fontId="0" fillId="2" borderId="0" xfId="0" applyFill="1"/>
    <xf numFmtId="0" fontId="0" fillId="4" borderId="0" xfId="0" applyFill="1"/>
    <xf numFmtId="0" fontId="0" fillId="0" borderId="0" xfId="0" applyAlignment="1">
      <alignment horizontal="right"/>
    </xf>
    <xf numFmtId="11" fontId="0" fillId="3" borderId="0" xfId="0" applyNumberFormat="1" applyFill="1"/>
    <xf numFmtId="0" fontId="0" fillId="3" borderId="0" xfId="0" applyFill="1"/>
    <xf numFmtId="170" fontId="0" fillId="3" borderId="0" xfId="0" applyNumberFormat="1" applyFill="1"/>
    <xf numFmtId="0" fontId="9" fillId="0" borderId="0" xfId="0" applyFont="1"/>
    <xf numFmtId="0" fontId="1" fillId="0" borderId="0" xfId="0" applyFont="1"/>
    <xf numFmtId="0" fontId="0" fillId="7" borderId="3" xfId="0" applyFill="1" applyBorder="1"/>
    <xf numFmtId="0" fontId="10" fillId="2" borderId="3" xfId="0" applyFont="1" applyFill="1" applyBorder="1"/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s-CZ"/>
              <a:t>Numerický model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s-CZ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B.2!$B$1</c:f>
              <c:strCache>
                <c:ptCount val="1"/>
                <c:pt idx="0">
                  <c:v>l1(t) [m]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B.2!$A$2:$A$34</c:f>
              <c:numCache>
                <c:formatCode>0.0</c:formatCode>
                <c:ptCount val="33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</c:numCache>
            </c:numRef>
          </c:xVal>
          <c:yVal>
            <c:numRef>
              <c:f>B.2!$B$2:$B$34</c:f>
              <c:numCache>
                <c:formatCode>0.0</c:formatCode>
                <c:ptCount val="33"/>
                <c:pt idx="0">
                  <c:v>0</c:v>
                </c:pt>
                <c:pt idx="1">
                  <c:v>30</c:v>
                </c:pt>
                <c:pt idx="2">
                  <c:v>60</c:v>
                </c:pt>
                <c:pt idx="3">
                  <c:v>89.4</c:v>
                </c:pt>
                <c:pt idx="4">
                  <c:v>117.6</c:v>
                </c:pt>
                <c:pt idx="5">
                  <c:v>144.6</c:v>
                </c:pt>
                <c:pt idx="6">
                  <c:v>170.4</c:v>
                </c:pt>
                <c:pt idx="7">
                  <c:v>195</c:v>
                </c:pt>
                <c:pt idx="8">
                  <c:v>218.4</c:v>
                </c:pt>
                <c:pt idx="9">
                  <c:v>240.6</c:v>
                </c:pt>
                <c:pt idx="10">
                  <c:v>261.60000000000002</c:v>
                </c:pt>
                <c:pt idx="11">
                  <c:v>281.39999999999998</c:v>
                </c:pt>
                <c:pt idx="12">
                  <c:v>300</c:v>
                </c:pt>
                <c:pt idx="13">
                  <c:v>317.39999999999998</c:v>
                </c:pt>
                <c:pt idx="14">
                  <c:v>333.6</c:v>
                </c:pt>
                <c:pt idx="15">
                  <c:v>348.6</c:v>
                </c:pt>
                <c:pt idx="16">
                  <c:v>362.4</c:v>
                </c:pt>
                <c:pt idx="17">
                  <c:v>375</c:v>
                </c:pt>
                <c:pt idx="18">
                  <c:v>386.4</c:v>
                </c:pt>
                <c:pt idx="19">
                  <c:v>396.6</c:v>
                </c:pt>
                <c:pt idx="20">
                  <c:v>405.6</c:v>
                </c:pt>
                <c:pt idx="21">
                  <c:v>413.4</c:v>
                </c:pt>
                <c:pt idx="22">
                  <c:v>420</c:v>
                </c:pt>
                <c:pt idx="23">
                  <c:v>425.40000000000003</c:v>
                </c:pt>
                <c:pt idx="24">
                  <c:v>429.6</c:v>
                </c:pt>
                <c:pt idx="25">
                  <c:v>432.6</c:v>
                </c:pt>
                <c:pt idx="26">
                  <c:v>434.40000000000003</c:v>
                </c:pt>
                <c:pt idx="27">
                  <c:v>435</c:v>
                </c:pt>
                <c:pt idx="28">
                  <c:v>434.40000000000003</c:v>
                </c:pt>
                <c:pt idx="29">
                  <c:v>432.6</c:v>
                </c:pt>
                <c:pt idx="30">
                  <c:v>429.6</c:v>
                </c:pt>
                <c:pt idx="31">
                  <c:v>425.40000000000003</c:v>
                </c:pt>
                <c:pt idx="32">
                  <c:v>420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462-4ED5-B71D-51D4D2556CC2}"/>
            </c:ext>
          </c:extLst>
        </c:ser>
        <c:ser>
          <c:idx val="1"/>
          <c:order val="1"/>
          <c:tx>
            <c:strRef>
              <c:f>B.2!$C$1</c:f>
              <c:strCache>
                <c:ptCount val="1"/>
                <c:pt idx="0">
                  <c:v>l2(t) [m]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B.2!$A$2:$A$34</c:f>
              <c:numCache>
                <c:formatCode>0.0</c:formatCode>
                <c:ptCount val="33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</c:numCache>
            </c:numRef>
          </c:xVal>
          <c:yVal>
            <c:numRef>
              <c:f>B.2!$C$2:$C$34</c:f>
              <c:numCache>
                <c:formatCode>0.0</c:formatCode>
                <c:ptCount val="33"/>
                <c:pt idx="0">
                  <c:v>180</c:v>
                </c:pt>
                <c:pt idx="1">
                  <c:v>189</c:v>
                </c:pt>
                <c:pt idx="2">
                  <c:v>198</c:v>
                </c:pt>
                <c:pt idx="3">
                  <c:v>207</c:v>
                </c:pt>
                <c:pt idx="4">
                  <c:v>216</c:v>
                </c:pt>
                <c:pt idx="5">
                  <c:v>225</c:v>
                </c:pt>
                <c:pt idx="6">
                  <c:v>234</c:v>
                </c:pt>
                <c:pt idx="7">
                  <c:v>243</c:v>
                </c:pt>
                <c:pt idx="8">
                  <c:v>252</c:v>
                </c:pt>
                <c:pt idx="9">
                  <c:v>261</c:v>
                </c:pt>
                <c:pt idx="10">
                  <c:v>270</c:v>
                </c:pt>
                <c:pt idx="11">
                  <c:v>279</c:v>
                </c:pt>
                <c:pt idx="12">
                  <c:v>288</c:v>
                </c:pt>
                <c:pt idx="13">
                  <c:v>297</c:v>
                </c:pt>
                <c:pt idx="14">
                  <c:v>306</c:v>
                </c:pt>
                <c:pt idx="15">
                  <c:v>315</c:v>
                </c:pt>
                <c:pt idx="16">
                  <c:v>324</c:v>
                </c:pt>
                <c:pt idx="17">
                  <c:v>333</c:v>
                </c:pt>
                <c:pt idx="18">
                  <c:v>342</c:v>
                </c:pt>
                <c:pt idx="19">
                  <c:v>351</c:v>
                </c:pt>
                <c:pt idx="20">
                  <c:v>360</c:v>
                </c:pt>
                <c:pt idx="21">
                  <c:v>369</c:v>
                </c:pt>
                <c:pt idx="22">
                  <c:v>378</c:v>
                </c:pt>
                <c:pt idx="23">
                  <c:v>387</c:v>
                </c:pt>
                <c:pt idx="24">
                  <c:v>396</c:v>
                </c:pt>
                <c:pt idx="25">
                  <c:v>405</c:v>
                </c:pt>
                <c:pt idx="26">
                  <c:v>414</c:v>
                </c:pt>
                <c:pt idx="27">
                  <c:v>423</c:v>
                </c:pt>
                <c:pt idx="28">
                  <c:v>432</c:v>
                </c:pt>
                <c:pt idx="29">
                  <c:v>441</c:v>
                </c:pt>
                <c:pt idx="30">
                  <c:v>450</c:v>
                </c:pt>
                <c:pt idx="31">
                  <c:v>459</c:v>
                </c:pt>
                <c:pt idx="32">
                  <c:v>468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F462-4ED5-B71D-51D4D2556CC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676020303"/>
        <c:axId val="1676020719"/>
      </c:scatterChart>
      <c:scatterChart>
        <c:scatterStyle val="lineMarker"/>
        <c:varyColors val="0"/>
        <c:ser>
          <c:idx val="3"/>
          <c:order val="2"/>
          <c:tx>
            <c:strRef>
              <c:f>B.2!$E$1</c:f>
              <c:strCache>
                <c:ptCount val="1"/>
                <c:pt idx="0">
                  <c:v>v1 [ms-1]</c:v>
                </c:pt>
              </c:strCache>
            </c:strRef>
          </c:tx>
          <c:spPr>
            <a:ln w="19050" cap="rnd">
              <a:solidFill>
                <a:srgbClr val="0070C0"/>
              </a:solidFill>
              <a:prstDash val="sysDash"/>
              <a:round/>
            </a:ln>
            <a:effectLst/>
          </c:spPr>
          <c:marker>
            <c:symbol val="none"/>
          </c:marker>
          <c:xVal>
            <c:numRef>
              <c:f>B.2!$A$2:$A$34</c:f>
              <c:numCache>
                <c:formatCode>0.0</c:formatCode>
                <c:ptCount val="33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</c:numCache>
            </c:numRef>
          </c:xVal>
          <c:yVal>
            <c:numRef>
              <c:f>B.2!$E$2:$E$34</c:f>
              <c:numCache>
                <c:formatCode>0.0</c:formatCode>
                <c:ptCount val="33"/>
                <c:pt idx="0">
                  <c:v>30</c:v>
                </c:pt>
                <c:pt idx="1">
                  <c:v>30</c:v>
                </c:pt>
                <c:pt idx="2">
                  <c:v>30</c:v>
                </c:pt>
                <c:pt idx="3">
                  <c:v>28.8</c:v>
                </c:pt>
                <c:pt idx="4">
                  <c:v>27.6</c:v>
                </c:pt>
                <c:pt idx="5">
                  <c:v>26.4</c:v>
                </c:pt>
                <c:pt idx="6">
                  <c:v>25.2</c:v>
                </c:pt>
                <c:pt idx="7">
                  <c:v>24</c:v>
                </c:pt>
                <c:pt idx="8">
                  <c:v>22.8</c:v>
                </c:pt>
                <c:pt idx="9">
                  <c:v>21.6</c:v>
                </c:pt>
                <c:pt idx="10">
                  <c:v>20.399999999999999</c:v>
                </c:pt>
                <c:pt idx="11">
                  <c:v>19.200000000000003</c:v>
                </c:pt>
                <c:pt idx="12">
                  <c:v>18</c:v>
                </c:pt>
                <c:pt idx="13">
                  <c:v>16.8</c:v>
                </c:pt>
                <c:pt idx="14">
                  <c:v>15.600000000000001</c:v>
                </c:pt>
                <c:pt idx="15">
                  <c:v>14.4</c:v>
                </c:pt>
                <c:pt idx="16">
                  <c:v>13.2</c:v>
                </c:pt>
                <c:pt idx="17">
                  <c:v>12</c:v>
                </c:pt>
                <c:pt idx="18">
                  <c:v>10.8</c:v>
                </c:pt>
                <c:pt idx="19">
                  <c:v>9.6000000000000014</c:v>
                </c:pt>
                <c:pt idx="20">
                  <c:v>8.4000000000000021</c:v>
                </c:pt>
                <c:pt idx="21">
                  <c:v>7.1999999999999993</c:v>
                </c:pt>
                <c:pt idx="22">
                  <c:v>6</c:v>
                </c:pt>
                <c:pt idx="23">
                  <c:v>4.8000000000000007</c:v>
                </c:pt>
                <c:pt idx="24">
                  <c:v>3.6000000000000014</c:v>
                </c:pt>
                <c:pt idx="25">
                  <c:v>2.4000000000000021</c:v>
                </c:pt>
                <c:pt idx="26">
                  <c:v>1.2000000000000028</c:v>
                </c:pt>
                <c:pt idx="27">
                  <c:v>0</c:v>
                </c:pt>
                <c:pt idx="28">
                  <c:v>-1.1999999999999993</c:v>
                </c:pt>
                <c:pt idx="29">
                  <c:v>-2.3999999999999986</c:v>
                </c:pt>
                <c:pt idx="30">
                  <c:v>-3.6000000000000014</c:v>
                </c:pt>
                <c:pt idx="31">
                  <c:v>-4.7999999999999972</c:v>
                </c:pt>
                <c:pt idx="32">
                  <c:v>-6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F462-4ED5-B71D-51D4D2556CC2}"/>
            </c:ext>
          </c:extLst>
        </c:ser>
        <c:ser>
          <c:idx val="4"/>
          <c:order val="3"/>
          <c:tx>
            <c:strRef>
              <c:f>B.2!$F$1</c:f>
              <c:strCache>
                <c:ptCount val="1"/>
                <c:pt idx="0">
                  <c:v>v2[ms-1]</c:v>
                </c:pt>
              </c:strCache>
            </c:strRef>
          </c:tx>
          <c:spPr>
            <a:ln w="19050" cap="rnd">
              <a:solidFill>
                <a:schemeClr val="accent2">
                  <a:lumMod val="75000"/>
                </a:schemeClr>
              </a:solidFill>
              <a:prstDash val="sysDash"/>
              <a:round/>
            </a:ln>
            <a:effectLst/>
          </c:spPr>
          <c:marker>
            <c:symbol val="none"/>
          </c:marker>
          <c:xVal>
            <c:numRef>
              <c:f>B.2!$A$2:$A$34</c:f>
              <c:numCache>
                <c:formatCode>0.0</c:formatCode>
                <c:ptCount val="33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</c:numCache>
            </c:numRef>
          </c:xVal>
          <c:yVal>
            <c:numRef>
              <c:f>B.2!$F$2:$F$34</c:f>
              <c:numCache>
                <c:formatCode>0.0</c:formatCode>
                <c:ptCount val="33"/>
                <c:pt idx="0">
                  <c:v>9</c:v>
                </c:pt>
                <c:pt idx="1">
                  <c:v>9</c:v>
                </c:pt>
                <c:pt idx="2">
                  <c:v>9</c:v>
                </c:pt>
                <c:pt idx="3">
                  <c:v>9</c:v>
                </c:pt>
                <c:pt idx="4">
                  <c:v>9</c:v>
                </c:pt>
                <c:pt idx="5">
                  <c:v>9</c:v>
                </c:pt>
                <c:pt idx="6">
                  <c:v>9</c:v>
                </c:pt>
                <c:pt idx="7">
                  <c:v>9</c:v>
                </c:pt>
                <c:pt idx="8">
                  <c:v>9</c:v>
                </c:pt>
                <c:pt idx="9">
                  <c:v>9</c:v>
                </c:pt>
                <c:pt idx="10">
                  <c:v>9</c:v>
                </c:pt>
                <c:pt idx="11">
                  <c:v>9</c:v>
                </c:pt>
                <c:pt idx="12">
                  <c:v>9</c:v>
                </c:pt>
                <c:pt idx="13">
                  <c:v>9</c:v>
                </c:pt>
                <c:pt idx="14">
                  <c:v>9</c:v>
                </c:pt>
                <c:pt idx="15">
                  <c:v>9</c:v>
                </c:pt>
                <c:pt idx="16">
                  <c:v>9</c:v>
                </c:pt>
                <c:pt idx="17">
                  <c:v>9</c:v>
                </c:pt>
                <c:pt idx="18">
                  <c:v>9</c:v>
                </c:pt>
                <c:pt idx="19">
                  <c:v>9</c:v>
                </c:pt>
                <c:pt idx="20">
                  <c:v>9</c:v>
                </c:pt>
                <c:pt idx="21">
                  <c:v>9</c:v>
                </c:pt>
                <c:pt idx="22">
                  <c:v>9</c:v>
                </c:pt>
                <c:pt idx="23">
                  <c:v>9</c:v>
                </c:pt>
                <c:pt idx="24">
                  <c:v>9</c:v>
                </c:pt>
                <c:pt idx="25">
                  <c:v>9</c:v>
                </c:pt>
                <c:pt idx="26">
                  <c:v>9</c:v>
                </c:pt>
                <c:pt idx="27">
                  <c:v>9</c:v>
                </c:pt>
                <c:pt idx="28">
                  <c:v>9</c:v>
                </c:pt>
                <c:pt idx="29">
                  <c:v>9</c:v>
                </c:pt>
                <c:pt idx="30">
                  <c:v>9</c:v>
                </c:pt>
                <c:pt idx="31">
                  <c:v>9</c:v>
                </c:pt>
                <c:pt idx="32">
                  <c:v>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F462-4ED5-B71D-51D4D2556CC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99169167"/>
        <c:axId val="699166255"/>
      </c:scatterChart>
      <c:valAx>
        <c:axId val="1676020303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i="1"/>
                  <a:t>t</a:t>
                </a:r>
                <a:r>
                  <a:rPr lang="en-US"/>
                  <a:t> [s]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cs-CZ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1676020719"/>
        <c:crosses val="autoZero"/>
        <c:crossBetween val="midCat"/>
      </c:valAx>
      <c:valAx>
        <c:axId val="167602071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i="1"/>
                  <a:t>l</a:t>
                </a:r>
                <a:r>
                  <a:rPr lang="en-US"/>
                  <a:t> [m</a:t>
                </a:r>
                <a:r>
                  <a:rPr lang="cs-CZ"/>
                  <a:t>]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cs-CZ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1676020303"/>
        <c:crosses val="autoZero"/>
        <c:crossBetween val="midCat"/>
      </c:valAx>
      <c:valAx>
        <c:axId val="699166255"/>
        <c:scaling>
          <c:orientation val="minMax"/>
          <c:max val="45"/>
          <c:min val="-5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i="1"/>
                  <a:t>v</a:t>
                </a:r>
                <a:r>
                  <a:rPr lang="en-US"/>
                  <a:t> [ms</a:t>
                </a:r>
                <a:r>
                  <a:rPr lang="en-US" baseline="30000"/>
                  <a:t>-1</a:t>
                </a:r>
                <a:r>
                  <a:rPr lang="en-US"/>
                  <a:t>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cs-CZ"/>
            </a:p>
          </c:txPr>
        </c:title>
        <c:numFmt formatCode="0.0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699169167"/>
        <c:crosses val="max"/>
        <c:crossBetween val="midCat"/>
      </c:valAx>
      <c:valAx>
        <c:axId val="699169167"/>
        <c:scaling>
          <c:orientation val="minMax"/>
        </c:scaling>
        <c:delete val="1"/>
        <c:axPos val="b"/>
        <c:numFmt formatCode="0.0" sourceLinked="1"/>
        <c:majorTickMark val="out"/>
        <c:minorTickMark val="none"/>
        <c:tickLblPos val="nextTo"/>
        <c:crossAx val="699166255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s-CZ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s-CZ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g"/><Relationship Id="rId7" Type="http://schemas.openxmlformats.org/officeDocument/2006/relationships/image" Target="cid:image002.png@01D7C03A.98A16870" TargetMode="External"/><Relationship Id="rId2" Type="http://schemas.openxmlformats.org/officeDocument/2006/relationships/image" Target="../media/image2.jpe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5" Type="http://schemas.openxmlformats.org/officeDocument/2006/relationships/image" Target="../media/image5.emf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180975</xdr:colOff>
      <xdr:row>1</xdr:row>
      <xdr:rowOff>133350</xdr:rowOff>
    </xdr:from>
    <xdr:to>
      <xdr:col>6</xdr:col>
      <xdr:colOff>577850</xdr:colOff>
      <xdr:row>4</xdr:row>
      <xdr:rowOff>27940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D7F62FDF-9EE9-47D9-8968-4E429362982C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00175" y="323850"/>
          <a:ext cx="2835275" cy="466090"/>
        </a:xfrm>
        <a:prstGeom prst="rect">
          <a:avLst/>
        </a:prstGeom>
      </xdr:spPr>
    </xdr:pic>
    <xdr:clientData/>
  </xdr:twoCellAnchor>
  <xdr:twoCellAnchor>
    <xdr:from>
      <xdr:col>0</xdr:col>
      <xdr:colOff>333375</xdr:colOff>
      <xdr:row>6</xdr:row>
      <xdr:rowOff>152400</xdr:rowOff>
    </xdr:from>
    <xdr:to>
      <xdr:col>8</xdr:col>
      <xdr:colOff>328930</xdr:colOff>
      <xdr:row>12</xdr:row>
      <xdr:rowOff>67945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98880DDB-17FE-4FDC-8524-CE3A6EEF2DB9}"/>
            </a:ext>
          </a:extLst>
        </xdr:cNvPr>
        <xdr:cNvSpPr txBox="1"/>
      </xdr:nvSpPr>
      <xdr:spPr>
        <a:xfrm>
          <a:off x="333375" y="1295400"/>
          <a:ext cx="4872355" cy="1058545"/>
        </a:xfrm>
        <a:prstGeom prst="rect">
          <a:avLst/>
        </a:prstGeom>
        <a:noFill/>
      </xdr:spPr>
      <xdr:txBody>
        <a:bodyPr wrap="square" rtlCol="0">
          <a:spAutoFit/>
        </a:bodyPr>
        <a:lstStyle/>
        <a:p>
          <a:pPr algn="ctr">
            <a:lnSpc>
              <a:spcPct val="115000"/>
            </a:lnSpc>
            <a:spcAft>
              <a:spcPts val="1000"/>
            </a:spcAft>
          </a:pPr>
          <a:r>
            <a:rPr lang="cs-CZ" sz="2000" b="1" kern="1200">
              <a:solidFill>
                <a:srgbClr val="00A499"/>
              </a:solidFill>
              <a:effectLst/>
              <a:latin typeface="Calibri" panose="020F050202020403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Dopravní prostředky</a:t>
          </a:r>
          <a:endParaRPr lang="cs-CZ" sz="1200">
            <a:effectLst/>
            <a:latin typeface="Times New Roman" panose="02020603050405020304" pitchFamily="18" charset="0"/>
            <a:ea typeface="Calibri" panose="020F0502020204030204" pitchFamily="34" charset="0"/>
          </a:endParaRPr>
        </a:p>
        <a:p>
          <a:pPr algn="ctr">
            <a:lnSpc>
              <a:spcPct val="115000"/>
            </a:lnSpc>
            <a:spcAft>
              <a:spcPts val="1000"/>
            </a:spcAft>
          </a:pPr>
          <a:r>
            <a:rPr lang="cs-CZ" sz="2000" b="1" kern="1200">
              <a:solidFill>
                <a:srgbClr val="00A499"/>
              </a:solidFill>
              <a:effectLst/>
              <a:latin typeface="Calibri" panose="020F050202020403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příklady</a:t>
          </a:r>
          <a:endParaRPr lang="cs-CZ" sz="1200">
            <a:effectLst/>
            <a:latin typeface="Times New Roman" panose="02020603050405020304" pitchFamily="18" charset="0"/>
            <a:ea typeface="Calibri" panose="020F0502020204030204" pitchFamily="34" charset="0"/>
          </a:endParaRPr>
        </a:p>
      </xdr:txBody>
    </xdr:sp>
    <xdr:clientData/>
  </xdr:twoCellAnchor>
  <xdr:twoCellAnchor>
    <xdr:from>
      <xdr:col>3</xdr:col>
      <xdr:colOff>333375</xdr:colOff>
      <xdr:row>13</xdr:row>
      <xdr:rowOff>57150</xdr:rowOff>
    </xdr:from>
    <xdr:to>
      <xdr:col>5</xdr:col>
      <xdr:colOff>313690</xdr:colOff>
      <xdr:row>15</xdr:row>
      <xdr:rowOff>144145</xdr:rowOff>
    </xdr:to>
    <xdr:sp macro="" textlink="">
      <xdr:nvSpPr>
        <xdr:cNvPr id="4" name="TextBox 5">
          <a:extLst>
            <a:ext uri="{FF2B5EF4-FFF2-40B4-BE49-F238E27FC236}">
              <a16:creationId xmlns:a16="http://schemas.microsoft.com/office/drawing/2014/main" id="{02032C7C-3CDC-463E-BE1A-1296EE656B2F}"/>
            </a:ext>
          </a:extLst>
        </xdr:cNvPr>
        <xdr:cNvSpPr txBox="1"/>
      </xdr:nvSpPr>
      <xdr:spPr>
        <a:xfrm>
          <a:off x="2162175" y="2533650"/>
          <a:ext cx="1199515" cy="467995"/>
        </a:xfrm>
        <a:prstGeom prst="rect">
          <a:avLst/>
        </a:prstGeom>
        <a:noFill/>
      </xdr:spPr>
      <xdr:txBody>
        <a:bodyPr wrap="square" rtlCol="0">
          <a:spAutoFit/>
        </a:bodyPr>
        <a:lstStyle/>
        <a:p>
          <a:pPr algn="ctr">
            <a:lnSpc>
              <a:spcPct val="115000"/>
            </a:lnSpc>
            <a:spcAft>
              <a:spcPts val="1000"/>
            </a:spcAft>
          </a:pPr>
          <a:r>
            <a:rPr lang="cs-CZ" sz="1400" kern="1200">
              <a:solidFill>
                <a:srgbClr val="000000"/>
              </a:solidFill>
              <a:effectLst/>
              <a:latin typeface="Calibri" panose="020F050202020403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Jaromír Široký</a:t>
          </a:r>
          <a:endParaRPr lang="cs-CZ" sz="1200">
            <a:effectLst/>
            <a:latin typeface="Times New Roman" panose="02020603050405020304" pitchFamily="18" charset="0"/>
            <a:ea typeface="Calibri" panose="020F0502020204030204" pitchFamily="34" charset="0"/>
          </a:endParaRPr>
        </a:p>
      </xdr:txBody>
    </xdr:sp>
    <xdr:clientData/>
  </xdr:twoCellAnchor>
  <xdr:twoCellAnchor>
    <xdr:from>
      <xdr:col>2</xdr:col>
      <xdr:colOff>381000</xdr:colOff>
      <xdr:row>16</xdr:row>
      <xdr:rowOff>133350</xdr:rowOff>
    </xdr:from>
    <xdr:to>
      <xdr:col>7</xdr:col>
      <xdr:colOff>2540</xdr:colOff>
      <xdr:row>19</xdr:row>
      <xdr:rowOff>29845</xdr:rowOff>
    </xdr:to>
    <xdr:sp macro="" textlink="">
      <xdr:nvSpPr>
        <xdr:cNvPr id="5" name="TextBox 6">
          <a:extLst>
            <a:ext uri="{FF2B5EF4-FFF2-40B4-BE49-F238E27FC236}">
              <a16:creationId xmlns:a16="http://schemas.microsoft.com/office/drawing/2014/main" id="{B2E52BDA-3BDE-4252-8011-5D195ACC19B5}"/>
            </a:ext>
          </a:extLst>
        </xdr:cNvPr>
        <xdr:cNvSpPr txBox="1"/>
      </xdr:nvSpPr>
      <xdr:spPr>
        <a:xfrm>
          <a:off x="1600200" y="3181350"/>
          <a:ext cx="2669540" cy="467995"/>
        </a:xfrm>
        <a:prstGeom prst="rect">
          <a:avLst/>
        </a:prstGeom>
        <a:noFill/>
      </xdr:spPr>
      <xdr:txBody>
        <a:bodyPr wrap="square" rtlCol="0">
          <a:spAutoFit/>
        </a:bodyPr>
        <a:lstStyle/>
        <a:p>
          <a:pPr>
            <a:lnSpc>
              <a:spcPct val="115000"/>
            </a:lnSpc>
            <a:spcAft>
              <a:spcPts val="1000"/>
            </a:spcAft>
          </a:pPr>
          <a:r>
            <a:rPr lang="cs-CZ" sz="1400" kern="1200">
              <a:solidFill>
                <a:srgbClr val="000000"/>
              </a:solidFill>
              <a:effectLst/>
              <a:latin typeface="Calibri" panose="020F050202020403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VŠB – Technická univerzita Ostrava</a:t>
          </a:r>
          <a:endParaRPr lang="cs-CZ" sz="1200">
            <a:effectLst/>
            <a:latin typeface="Times New Roman" panose="02020603050405020304" pitchFamily="18" charset="0"/>
            <a:ea typeface="Calibri" panose="020F0502020204030204" pitchFamily="34" charset="0"/>
          </a:endParaRPr>
        </a:p>
      </xdr:txBody>
    </xdr:sp>
    <xdr:clientData/>
  </xdr:twoCellAnchor>
  <xdr:twoCellAnchor editAs="oneCell">
    <xdr:from>
      <xdr:col>8</xdr:col>
      <xdr:colOff>198755</xdr:colOff>
      <xdr:row>21</xdr:row>
      <xdr:rowOff>44450</xdr:rowOff>
    </xdr:from>
    <xdr:to>
      <xdr:col>10</xdr:col>
      <xdr:colOff>203200</xdr:colOff>
      <xdr:row>24</xdr:row>
      <xdr:rowOff>81915</xdr:rowOff>
    </xdr:to>
    <xdr:pic>
      <xdr:nvPicPr>
        <xdr:cNvPr id="6" name="Obrázek 5" descr="Foto / Photo: Logo MŠMT">
          <a:extLst>
            <a:ext uri="{FF2B5EF4-FFF2-40B4-BE49-F238E27FC236}">
              <a16:creationId xmlns:a16="http://schemas.microsoft.com/office/drawing/2014/main" id="{8D854641-5B48-DA53-69CE-BB2811DD1FC2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75555" y="4044950"/>
          <a:ext cx="1223645" cy="608965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0</xdr:colOff>
      <xdr:row>20</xdr:row>
      <xdr:rowOff>189865</xdr:rowOff>
    </xdr:from>
    <xdr:to>
      <xdr:col>3</xdr:col>
      <xdr:colOff>530860</xdr:colOff>
      <xdr:row>24</xdr:row>
      <xdr:rowOff>133985</xdr:rowOff>
    </xdr:to>
    <xdr:pic>
      <xdr:nvPicPr>
        <xdr:cNvPr id="7" name="Obrázek 6" descr="Obsah obrázku text, Písmo, logo, Elektricky modrá&#10;&#10;Popis byl vytvořen automaticky">
          <a:extLst>
            <a:ext uri="{FF2B5EF4-FFF2-40B4-BE49-F238E27FC236}">
              <a16:creationId xmlns:a16="http://schemas.microsoft.com/office/drawing/2014/main" id="{06B80EE9-105E-AE83-B327-B5306A9F3CAC}"/>
            </a:ext>
          </a:extLst>
        </xdr:cNvPr>
        <xdr:cNvPicPr/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0" y="3999865"/>
          <a:ext cx="2359660" cy="706120"/>
        </a:xfrm>
        <a:prstGeom prst="rect">
          <a:avLst/>
        </a:prstGeom>
      </xdr:spPr>
    </xdr:pic>
    <xdr:clientData/>
  </xdr:twoCellAnchor>
  <xdr:twoCellAnchor editAs="oneCell">
    <xdr:from>
      <xdr:col>3</xdr:col>
      <xdr:colOff>398780</xdr:colOff>
      <xdr:row>18</xdr:row>
      <xdr:rowOff>114300</xdr:rowOff>
    </xdr:from>
    <xdr:to>
      <xdr:col>8</xdr:col>
      <xdr:colOff>219075</xdr:colOff>
      <xdr:row>27</xdr:row>
      <xdr:rowOff>12700</xdr:rowOff>
    </xdr:to>
    <xdr:pic>
      <xdr:nvPicPr>
        <xdr:cNvPr id="8" name="Obrázek 7" descr="Obsah obrázku Písmo, text, symbol, logo&#10;&#10;Popis byl vytvořen automaticky">
          <a:extLst>
            <a:ext uri="{FF2B5EF4-FFF2-40B4-BE49-F238E27FC236}">
              <a16:creationId xmlns:a16="http://schemas.microsoft.com/office/drawing/2014/main" id="{0968CEDB-FB59-2C45-A343-C18727AA5C8A}"/>
            </a:ext>
          </a:extLst>
        </xdr:cNvPr>
        <xdr:cNvPicPr/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2227580" y="3543300"/>
          <a:ext cx="2868295" cy="1612900"/>
        </a:xfrm>
        <a:prstGeom prst="rect">
          <a:avLst/>
        </a:prstGeom>
      </xdr:spPr>
    </xdr:pic>
    <xdr:clientData/>
  </xdr:twoCellAnchor>
  <xdr:twoCellAnchor>
    <xdr:from>
      <xdr:col>7</xdr:col>
      <xdr:colOff>480695</xdr:colOff>
      <xdr:row>43</xdr:row>
      <xdr:rowOff>118745</xdr:rowOff>
    </xdr:from>
    <xdr:to>
      <xdr:col>11</xdr:col>
      <xdr:colOff>285115</xdr:colOff>
      <xdr:row>51</xdr:row>
      <xdr:rowOff>10160</xdr:rowOff>
    </xdr:to>
    <xdr:sp macro="" textlink="">
      <xdr:nvSpPr>
        <xdr:cNvPr id="9" name="TextBox 1">
          <a:extLst>
            <a:ext uri="{FF2B5EF4-FFF2-40B4-BE49-F238E27FC236}">
              <a16:creationId xmlns:a16="http://schemas.microsoft.com/office/drawing/2014/main" id="{76BE7038-320E-4A2F-B23F-812DD42B94F0}"/>
            </a:ext>
          </a:extLst>
        </xdr:cNvPr>
        <xdr:cNvSpPr txBox="1"/>
      </xdr:nvSpPr>
      <xdr:spPr>
        <a:xfrm>
          <a:off x="4747895" y="8310245"/>
          <a:ext cx="2242820" cy="1415415"/>
        </a:xfrm>
        <a:prstGeom prst="rect">
          <a:avLst/>
        </a:prstGeom>
        <a:noFill/>
      </xdr:spPr>
      <xdr:txBody>
        <a:bodyPr wrap="square" rtlCol="0">
          <a:spAutoFit/>
        </a:bodyPr>
        <a:lstStyle/>
        <a:p>
          <a:pPr>
            <a:lnSpc>
              <a:spcPct val="115000"/>
            </a:lnSpc>
            <a:spcAft>
              <a:spcPts val="1000"/>
            </a:spcAft>
          </a:pPr>
          <a:r>
            <a:rPr lang="en-GB" sz="1200" kern="1200">
              <a:solidFill>
                <a:srgbClr val="00A499"/>
              </a:solidFill>
              <a:effectLst/>
              <a:latin typeface="Calibri" panose="020F050202020403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Transformace formy a obsahu vysokoškolského vzdělávání </a:t>
          </a:r>
          <a:br>
            <a:rPr lang="en-GB" sz="1200" kern="1200">
              <a:solidFill>
                <a:srgbClr val="00A499"/>
              </a:solidFill>
              <a:effectLst/>
              <a:latin typeface="Calibri" panose="020F0502020204030204" pitchFamily="34" charset="0"/>
              <a:ea typeface="Calibri" panose="020F0502020204030204" pitchFamily="34" charset="0"/>
              <a:cs typeface="Times New Roman" panose="02020603050405020304" pitchFamily="18" charset="0"/>
            </a:rPr>
          </a:br>
          <a:r>
            <a:rPr lang="en-GB" sz="1200" kern="1200">
              <a:solidFill>
                <a:srgbClr val="00A499"/>
              </a:solidFill>
              <a:effectLst/>
              <a:latin typeface="Calibri" panose="020F050202020403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na VŠB-TUO</a:t>
          </a:r>
          <a:endParaRPr lang="cs-CZ" sz="1200">
            <a:effectLst/>
            <a:latin typeface="Times New Roman" panose="02020603050405020304" pitchFamily="18" charset="0"/>
            <a:ea typeface="Calibri" panose="020F0502020204030204" pitchFamily="34" charset="0"/>
          </a:endParaRPr>
        </a:p>
        <a:p>
          <a:pPr>
            <a:lnSpc>
              <a:spcPct val="115000"/>
            </a:lnSpc>
            <a:spcAft>
              <a:spcPts val="1000"/>
            </a:spcAft>
          </a:pPr>
          <a:r>
            <a:rPr lang="en-GB" sz="1200" kern="1200">
              <a:solidFill>
                <a:srgbClr val="595959"/>
              </a:solidFill>
              <a:effectLst/>
              <a:latin typeface="Calibri" panose="020F050202020403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NPO</a:t>
          </a:r>
          <a:r>
            <a:rPr lang="cs-CZ" sz="1200" kern="1200">
              <a:solidFill>
                <a:srgbClr val="595959"/>
              </a:solidFill>
              <a:effectLst/>
              <a:latin typeface="Calibri" panose="020F050202020403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_</a:t>
          </a:r>
          <a:r>
            <a:rPr lang="en-GB" sz="1200" kern="1200">
              <a:solidFill>
                <a:srgbClr val="595959"/>
              </a:solidFill>
              <a:effectLst/>
              <a:latin typeface="Calibri" panose="020F050202020403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VŠB-TUO</a:t>
          </a:r>
          <a:r>
            <a:rPr lang="cs-CZ" sz="1200" kern="1200">
              <a:solidFill>
                <a:srgbClr val="595959"/>
              </a:solidFill>
              <a:effectLst/>
              <a:latin typeface="Calibri" panose="020F050202020403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_</a:t>
          </a:r>
          <a:r>
            <a:rPr lang="en-GB" sz="1200" kern="1200">
              <a:solidFill>
                <a:srgbClr val="595959"/>
              </a:solidFill>
              <a:effectLst/>
              <a:latin typeface="Calibri" panose="020F050202020403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MSMT-16605/2022</a:t>
          </a:r>
          <a:endParaRPr lang="cs-CZ" sz="1200">
            <a:effectLst/>
            <a:latin typeface="Times New Roman" panose="02020603050405020304" pitchFamily="18" charset="0"/>
            <a:ea typeface="Calibri" panose="020F0502020204030204" pitchFamily="34" charset="0"/>
          </a:endParaRPr>
        </a:p>
      </xdr:txBody>
    </xdr:sp>
    <xdr:clientData/>
  </xdr:twoCellAnchor>
  <xdr:twoCellAnchor>
    <xdr:from>
      <xdr:col>0</xdr:col>
      <xdr:colOff>409575</xdr:colOff>
      <xdr:row>37</xdr:row>
      <xdr:rowOff>95885</xdr:rowOff>
    </xdr:from>
    <xdr:to>
      <xdr:col>4</xdr:col>
      <xdr:colOff>28575</xdr:colOff>
      <xdr:row>46</xdr:row>
      <xdr:rowOff>22860</xdr:rowOff>
    </xdr:to>
    <xdr:sp macro="" textlink="">
      <xdr:nvSpPr>
        <xdr:cNvPr id="10" name="TextBox 3">
          <a:extLst>
            <a:ext uri="{FF2B5EF4-FFF2-40B4-BE49-F238E27FC236}">
              <a16:creationId xmlns:a16="http://schemas.microsoft.com/office/drawing/2014/main" id="{1952C1E0-0E9A-49EC-95CE-54D7F7B2C532}"/>
            </a:ext>
          </a:extLst>
        </xdr:cNvPr>
        <xdr:cNvSpPr txBox="1"/>
      </xdr:nvSpPr>
      <xdr:spPr>
        <a:xfrm>
          <a:off x="409575" y="7144385"/>
          <a:ext cx="2057400" cy="1641475"/>
        </a:xfrm>
        <a:prstGeom prst="rect">
          <a:avLst/>
        </a:prstGeom>
        <a:noFill/>
      </xdr:spPr>
      <xdr:txBody>
        <a:bodyPr wrap="square" rtlCol="0">
          <a:spAutoFit/>
        </a:bodyPr>
        <a:lstStyle/>
        <a:p>
          <a:pPr>
            <a:lnSpc>
              <a:spcPct val="120000"/>
            </a:lnSpc>
            <a:spcAft>
              <a:spcPts val="1000"/>
            </a:spcAft>
          </a:pPr>
          <a:r>
            <a:rPr lang="en-US" sz="1400" kern="1200">
              <a:solidFill>
                <a:srgbClr val="262626"/>
              </a:solidFill>
              <a:effectLst/>
              <a:latin typeface="Calibri" panose="020F0502020204030204" pitchFamily="34" charset="0"/>
              <a:ea typeface="Calibri" panose="020F0502020204030204" pitchFamily="34" charset="0"/>
            </a:rPr>
            <a:t>17. LISTOPADU 217</a:t>
          </a:r>
          <a:r>
            <a:rPr lang="cs-CZ" sz="1400" kern="1200">
              <a:solidFill>
                <a:srgbClr val="262626"/>
              </a:solidFill>
              <a:effectLst/>
              <a:latin typeface="Calibri" panose="020F0502020204030204" pitchFamily="34" charset="0"/>
              <a:ea typeface="Calibri" panose="020F0502020204030204" pitchFamily="34" charset="0"/>
            </a:rPr>
            <a:t>2</a:t>
          </a:r>
          <a:r>
            <a:rPr lang="en-US" sz="1400" kern="1200">
              <a:solidFill>
                <a:srgbClr val="262626"/>
              </a:solidFill>
              <a:effectLst/>
              <a:latin typeface="Calibri" panose="020F0502020204030204" pitchFamily="34" charset="0"/>
              <a:ea typeface="Calibri" panose="020F0502020204030204" pitchFamily="34" charset="0"/>
            </a:rPr>
            <a:t>/15</a:t>
          </a:r>
          <a:endParaRPr lang="cs-CZ" sz="1200">
            <a:effectLst/>
            <a:latin typeface="Times New Roman" panose="02020603050405020304" pitchFamily="18" charset="0"/>
            <a:ea typeface="Calibri" panose="020F0502020204030204" pitchFamily="34" charset="0"/>
          </a:endParaRPr>
        </a:p>
        <a:p>
          <a:pPr>
            <a:lnSpc>
              <a:spcPct val="120000"/>
            </a:lnSpc>
            <a:spcAft>
              <a:spcPts val="1000"/>
            </a:spcAft>
          </a:pPr>
          <a:r>
            <a:rPr lang="en-US" sz="1400" kern="1200">
              <a:solidFill>
                <a:srgbClr val="262626"/>
              </a:solidFill>
              <a:effectLst/>
              <a:latin typeface="Calibri" panose="020F0502020204030204" pitchFamily="34" charset="0"/>
              <a:ea typeface="Calibri" panose="020F0502020204030204" pitchFamily="34" charset="0"/>
            </a:rPr>
            <a:t>708 00 OSTRAVA-PORUBA</a:t>
          </a:r>
          <a:endParaRPr lang="cs-CZ" sz="1200">
            <a:effectLst/>
            <a:latin typeface="Times New Roman" panose="02020603050405020304" pitchFamily="18" charset="0"/>
            <a:ea typeface="Calibri" panose="020F0502020204030204" pitchFamily="34" charset="0"/>
          </a:endParaRPr>
        </a:p>
        <a:p>
          <a:pPr>
            <a:lnSpc>
              <a:spcPct val="120000"/>
            </a:lnSpc>
            <a:spcAft>
              <a:spcPts val="1000"/>
            </a:spcAft>
          </a:pPr>
          <a:r>
            <a:rPr lang="en-US" sz="1400" kern="1200">
              <a:solidFill>
                <a:srgbClr val="262626"/>
              </a:solidFill>
              <a:effectLst/>
              <a:latin typeface="Calibri" panose="020F0502020204030204" pitchFamily="34" charset="0"/>
              <a:ea typeface="Calibri" panose="020F0502020204030204" pitchFamily="34" charset="0"/>
            </a:rPr>
            <a:t>univerzita@vsb.cz</a:t>
          </a:r>
          <a:endParaRPr lang="cs-CZ" sz="1200">
            <a:effectLst/>
            <a:latin typeface="Times New Roman" panose="02020603050405020304" pitchFamily="18" charset="0"/>
            <a:ea typeface="Calibri" panose="020F0502020204030204" pitchFamily="34" charset="0"/>
          </a:endParaRPr>
        </a:p>
        <a:p>
          <a:pPr>
            <a:lnSpc>
              <a:spcPct val="120000"/>
            </a:lnSpc>
            <a:spcAft>
              <a:spcPts val="1000"/>
            </a:spcAft>
          </a:pPr>
          <a:r>
            <a:rPr lang="en-US" sz="1400" kern="1200">
              <a:solidFill>
                <a:srgbClr val="262626"/>
              </a:solidFill>
              <a:effectLst/>
              <a:latin typeface="Calibri" panose="020F0502020204030204" pitchFamily="34" charset="0"/>
              <a:ea typeface="Calibri" panose="020F0502020204030204" pitchFamily="34" charset="0"/>
            </a:rPr>
            <a:t>www.vsb.cz</a:t>
          </a:r>
          <a:endParaRPr lang="cs-CZ" sz="1200">
            <a:effectLst/>
            <a:latin typeface="Times New Roman" panose="02020603050405020304" pitchFamily="18" charset="0"/>
            <a:ea typeface="Calibri" panose="020F0502020204030204" pitchFamily="34" charset="0"/>
          </a:endParaRPr>
        </a:p>
      </xdr:txBody>
    </xdr:sp>
    <xdr:clientData/>
  </xdr:twoCellAnchor>
  <xdr:twoCellAnchor editAs="oneCell">
    <xdr:from>
      <xdr:col>0</xdr:col>
      <xdr:colOff>512445</xdr:colOff>
      <xdr:row>31</xdr:row>
      <xdr:rowOff>104775</xdr:rowOff>
    </xdr:from>
    <xdr:to>
      <xdr:col>2</xdr:col>
      <xdr:colOff>13970</xdr:colOff>
      <xdr:row>35</xdr:row>
      <xdr:rowOff>138430</xdr:rowOff>
    </xdr:to>
    <xdr:pic>
      <xdr:nvPicPr>
        <xdr:cNvPr id="11" name="Picture 14">
          <a:extLst>
            <a:ext uri="{FF2B5EF4-FFF2-40B4-BE49-F238E27FC236}">
              <a16:creationId xmlns:a16="http://schemas.microsoft.com/office/drawing/2014/main" id="{834DBD48-09D1-A36F-57F7-B5C5089D8B71}"/>
            </a:ext>
          </a:extLst>
        </xdr:cNvPr>
        <xdr:cNvPicPr/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512445" y="6010275"/>
          <a:ext cx="720725" cy="795655"/>
        </a:xfrm>
        <a:prstGeom prst="rect">
          <a:avLst/>
        </a:prstGeom>
      </xdr:spPr>
    </xdr:pic>
    <xdr:clientData/>
  </xdr:twoCellAnchor>
  <xdr:oneCellAnchor>
    <xdr:from>
      <xdr:col>0</xdr:col>
      <xdr:colOff>123825</xdr:colOff>
      <xdr:row>27</xdr:row>
      <xdr:rowOff>171450</xdr:rowOff>
    </xdr:from>
    <xdr:ext cx="2750240" cy="436786"/>
    <xdr:sp macro="" textlink="">
      <xdr:nvSpPr>
        <xdr:cNvPr id="13" name="TextovéPole 12">
          <a:extLst>
            <a:ext uri="{FF2B5EF4-FFF2-40B4-BE49-F238E27FC236}">
              <a16:creationId xmlns:a16="http://schemas.microsoft.com/office/drawing/2014/main" id="{15310E46-B40F-49FA-A974-6B103B253912}"/>
            </a:ext>
          </a:extLst>
        </xdr:cNvPr>
        <xdr:cNvSpPr txBox="1"/>
      </xdr:nvSpPr>
      <xdr:spPr>
        <a:xfrm>
          <a:off x="123825" y="5314950"/>
          <a:ext cx="2750240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cs-CZ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Toto dílo je licencováno pod </a:t>
          </a:r>
          <a:r>
            <a:rPr lang="cs-CZ" sz="1100" u="sng">
              <a:solidFill>
                <a:schemeClr val="tx1"/>
              </a:solidFill>
              <a:effectLst/>
              <a:latin typeface="+mn-lt"/>
              <a:ea typeface="+mn-ea"/>
              <a:cs typeface="+mn-cs"/>
              <a:hlinkClick xmlns:r="http://schemas.openxmlformats.org/officeDocument/2006/relationships" r:id=""/>
            </a:rPr>
            <a:t>CC BY-SA 4.0  </a:t>
          </a:r>
          <a:r>
            <a:rPr lang="cs-CZ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   </a:t>
          </a:r>
        </a:p>
        <a:p>
          <a:endParaRPr lang="cs-CZ" sz="1100"/>
        </a:p>
      </xdr:txBody>
    </xdr:sp>
    <xdr:clientData/>
  </xdr:oneCellAnchor>
  <xdr:twoCellAnchor editAs="oneCell">
    <xdr:from>
      <xdr:col>4</xdr:col>
      <xdr:colOff>304800</xdr:colOff>
      <xdr:row>27</xdr:row>
      <xdr:rowOff>180975</xdr:rowOff>
    </xdr:from>
    <xdr:to>
      <xdr:col>5</xdr:col>
      <xdr:colOff>448310</xdr:colOff>
      <xdr:row>29</xdr:row>
      <xdr:rowOff>64770</xdr:rowOff>
    </xdr:to>
    <xdr:pic>
      <xdr:nvPicPr>
        <xdr:cNvPr id="14" name="Obrázek 13">
          <a:extLst>
            <a:ext uri="{FF2B5EF4-FFF2-40B4-BE49-F238E27FC236}">
              <a16:creationId xmlns:a16="http://schemas.microsoft.com/office/drawing/2014/main" id="{261570BC-B6D4-9AD8-4187-4504449BA199}"/>
            </a:ext>
          </a:extLst>
        </xdr:cNvPr>
        <xdr:cNvPicPr/>
      </xdr:nvPicPr>
      <xdr:blipFill>
        <a:blip xmlns:r="http://schemas.openxmlformats.org/officeDocument/2006/relationships" r:embed="rId6" r:link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43200" y="5324475"/>
          <a:ext cx="753110" cy="26479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447675</xdr:colOff>
      <xdr:row>9</xdr:row>
      <xdr:rowOff>47625</xdr:rowOff>
    </xdr:from>
    <xdr:to>
      <xdr:col>14</xdr:col>
      <xdr:colOff>142875</xdr:colOff>
      <xdr:row>32</xdr:row>
      <xdr:rowOff>157162</xdr:rowOff>
    </xdr:to>
    <xdr:graphicFrame macro="">
      <xdr:nvGraphicFramePr>
        <xdr:cNvPr id="3" name="Graf 2">
          <a:extLst>
            <a:ext uri="{FF2B5EF4-FFF2-40B4-BE49-F238E27FC236}">
              <a16:creationId xmlns:a16="http://schemas.microsoft.com/office/drawing/2014/main" id="{3D447146-B3DA-4C52-8D08-8E70246C19A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Podklady/DP_MPO_K3_V03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Podklady/DP/DP_MPO_K3_V03_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_b"/>
      <sheetName val="pomocí řešitele"/>
      <sheetName val="l_ub"/>
    </sheetNames>
    <sheetDataSet>
      <sheetData sheetId="0">
        <row r="1">
          <cell r="B1" t="str">
            <v>lb1</v>
          </cell>
          <cell r="C1" t="str">
            <v>lb2</v>
          </cell>
          <cell r="E1" t="str">
            <v>v1</v>
          </cell>
          <cell r="F1" t="str">
            <v>v2</v>
          </cell>
        </row>
        <row r="2">
          <cell r="A2">
            <v>0</v>
          </cell>
          <cell r="B2">
            <v>0</v>
          </cell>
          <cell r="C2">
            <v>230.6</v>
          </cell>
          <cell r="E2">
            <v>30</v>
          </cell>
          <cell r="F2">
            <v>9</v>
          </cell>
        </row>
        <row r="3">
          <cell r="A3">
            <v>1</v>
          </cell>
          <cell r="B3">
            <v>30</v>
          </cell>
          <cell r="C3">
            <v>239.6</v>
          </cell>
          <cell r="E3">
            <v>30</v>
          </cell>
          <cell r="F3">
            <v>9</v>
          </cell>
        </row>
        <row r="4">
          <cell r="A4">
            <v>2</v>
          </cell>
          <cell r="B4">
            <v>60</v>
          </cell>
          <cell r="C4">
            <v>248.6</v>
          </cell>
          <cell r="E4">
            <v>30</v>
          </cell>
          <cell r="F4">
            <v>9</v>
          </cell>
        </row>
        <row r="5">
          <cell r="A5">
            <v>3</v>
          </cell>
          <cell r="B5">
            <v>89.4</v>
          </cell>
          <cell r="C5">
            <v>257.60000000000002</v>
          </cell>
          <cell r="E5">
            <v>28.8</v>
          </cell>
          <cell r="F5">
            <v>9</v>
          </cell>
        </row>
        <row r="6">
          <cell r="A6">
            <v>4</v>
          </cell>
          <cell r="B6">
            <v>117.6</v>
          </cell>
          <cell r="C6">
            <v>266.60000000000002</v>
          </cell>
          <cell r="E6">
            <v>27.6</v>
          </cell>
          <cell r="F6">
            <v>9</v>
          </cell>
        </row>
        <row r="7">
          <cell r="A7">
            <v>5</v>
          </cell>
          <cell r="B7">
            <v>144.6</v>
          </cell>
          <cell r="C7">
            <v>275.60000000000002</v>
          </cell>
          <cell r="E7">
            <v>26.4</v>
          </cell>
          <cell r="F7">
            <v>9</v>
          </cell>
        </row>
        <row r="8">
          <cell r="A8">
            <v>6</v>
          </cell>
          <cell r="B8">
            <v>170.4</v>
          </cell>
          <cell r="C8">
            <v>284.60000000000002</v>
          </cell>
          <cell r="E8">
            <v>25.2</v>
          </cell>
          <cell r="F8">
            <v>9</v>
          </cell>
        </row>
        <row r="9">
          <cell r="A9">
            <v>7</v>
          </cell>
          <cell r="B9">
            <v>195</v>
          </cell>
          <cell r="C9">
            <v>293.60000000000002</v>
          </cell>
          <cell r="E9">
            <v>24</v>
          </cell>
          <cell r="F9">
            <v>9</v>
          </cell>
        </row>
        <row r="10">
          <cell r="A10">
            <v>8</v>
          </cell>
          <cell r="B10">
            <v>218.4</v>
          </cell>
          <cell r="C10">
            <v>302.60000000000002</v>
          </cell>
          <cell r="E10">
            <v>22.8</v>
          </cell>
          <cell r="F10">
            <v>9</v>
          </cell>
        </row>
        <row r="11">
          <cell r="A11">
            <v>9</v>
          </cell>
          <cell r="B11">
            <v>240.6</v>
          </cell>
          <cell r="C11">
            <v>311.60000000000002</v>
          </cell>
          <cell r="E11">
            <v>21.6</v>
          </cell>
          <cell r="F11">
            <v>9</v>
          </cell>
        </row>
        <row r="12">
          <cell r="A12">
            <v>10</v>
          </cell>
          <cell r="B12">
            <v>261.60000000000002</v>
          </cell>
          <cell r="C12">
            <v>320.60000000000002</v>
          </cell>
          <cell r="E12">
            <v>20.399999999999999</v>
          </cell>
          <cell r="F12">
            <v>9</v>
          </cell>
        </row>
        <row r="13">
          <cell r="A13">
            <v>11</v>
          </cell>
          <cell r="B13">
            <v>281.39999999999998</v>
          </cell>
          <cell r="C13">
            <v>329.6</v>
          </cell>
          <cell r="E13">
            <v>19.200000000000003</v>
          </cell>
          <cell r="F13">
            <v>9</v>
          </cell>
        </row>
        <row r="14">
          <cell r="A14">
            <v>12</v>
          </cell>
          <cell r="B14">
            <v>300</v>
          </cell>
          <cell r="C14">
            <v>338.6</v>
          </cell>
          <cell r="E14">
            <v>18</v>
          </cell>
          <cell r="F14">
            <v>9</v>
          </cell>
        </row>
        <row r="15">
          <cell r="A15">
            <v>13</v>
          </cell>
          <cell r="B15">
            <v>317.39999999999998</v>
          </cell>
          <cell r="C15">
            <v>347.6</v>
          </cell>
          <cell r="E15">
            <v>16.8</v>
          </cell>
          <cell r="F15">
            <v>9</v>
          </cell>
        </row>
        <row r="16">
          <cell r="A16">
            <v>14</v>
          </cell>
          <cell r="B16">
            <v>333.6</v>
          </cell>
          <cell r="C16">
            <v>356.6</v>
          </cell>
          <cell r="E16">
            <v>15.600000000000001</v>
          </cell>
          <cell r="F16">
            <v>9</v>
          </cell>
        </row>
        <row r="17">
          <cell r="A17">
            <v>15</v>
          </cell>
          <cell r="B17">
            <v>348.6</v>
          </cell>
          <cell r="C17">
            <v>365.6</v>
          </cell>
          <cell r="E17">
            <v>14.4</v>
          </cell>
          <cell r="F17">
            <v>9</v>
          </cell>
        </row>
        <row r="18">
          <cell r="A18">
            <v>16</v>
          </cell>
          <cell r="B18">
            <v>362.4</v>
          </cell>
          <cell r="C18">
            <v>374.6</v>
          </cell>
          <cell r="E18">
            <v>13.2</v>
          </cell>
          <cell r="F18">
            <v>9</v>
          </cell>
        </row>
        <row r="19">
          <cell r="A19">
            <v>17</v>
          </cell>
          <cell r="B19">
            <v>375</v>
          </cell>
          <cell r="C19">
            <v>383.6</v>
          </cell>
          <cell r="E19">
            <v>12</v>
          </cell>
          <cell r="F19">
            <v>9</v>
          </cell>
        </row>
        <row r="20">
          <cell r="A20">
            <v>18</v>
          </cell>
          <cell r="B20">
            <v>386.4</v>
          </cell>
          <cell r="C20">
            <v>392.6</v>
          </cell>
          <cell r="E20">
            <v>10.8</v>
          </cell>
          <cell r="F20">
            <v>9</v>
          </cell>
        </row>
        <row r="21">
          <cell r="A21">
            <v>19</v>
          </cell>
          <cell r="B21">
            <v>396.6</v>
          </cell>
          <cell r="C21">
            <v>401.6</v>
          </cell>
          <cell r="E21">
            <v>9.6000000000000014</v>
          </cell>
          <cell r="F21">
            <v>9</v>
          </cell>
        </row>
        <row r="22">
          <cell r="A22">
            <v>20</v>
          </cell>
          <cell r="B22">
            <v>405.6</v>
          </cell>
          <cell r="C22">
            <v>410.6</v>
          </cell>
          <cell r="E22">
            <v>8.4000000000000021</v>
          </cell>
          <cell r="F22">
            <v>9</v>
          </cell>
        </row>
        <row r="23">
          <cell r="A23">
            <v>21</v>
          </cell>
          <cell r="B23">
            <v>413.4</v>
          </cell>
          <cell r="C23">
            <v>419.6</v>
          </cell>
          <cell r="E23">
            <v>7.1999999999999993</v>
          </cell>
          <cell r="F23">
            <v>9</v>
          </cell>
        </row>
        <row r="24">
          <cell r="A24">
            <v>22</v>
          </cell>
          <cell r="B24">
            <v>420</v>
          </cell>
          <cell r="C24">
            <v>428.6</v>
          </cell>
          <cell r="E24">
            <v>6</v>
          </cell>
          <cell r="F24">
            <v>9</v>
          </cell>
        </row>
        <row r="25">
          <cell r="A25">
            <v>23</v>
          </cell>
          <cell r="B25">
            <v>425.40000000000003</v>
          </cell>
          <cell r="C25">
            <v>437.6</v>
          </cell>
          <cell r="E25">
            <v>4.8000000000000007</v>
          </cell>
          <cell r="F25">
            <v>9</v>
          </cell>
        </row>
        <row r="26">
          <cell r="A26">
            <v>24</v>
          </cell>
          <cell r="B26">
            <v>429.6</v>
          </cell>
          <cell r="C26">
            <v>446.6</v>
          </cell>
          <cell r="E26">
            <v>3.6000000000000014</v>
          </cell>
          <cell r="F26">
            <v>9</v>
          </cell>
        </row>
        <row r="27">
          <cell r="A27">
            <v>25</v>
          </cell>
          <cell r="B27">
            <v>432.6</v>
          </cell>
          <cell r="C27">
            <v>455.6</v>
          </cell>
          <cell r="E27">
            <v>2.4000000000000021</v>
          </cell>
          <cell r="F27">
            <v>9</v>
          </cell>
        </row>
        <row r="28">
          <cell r="A28">
            <v>26</v>
          </cell>
          <cell r="B28">
            <v>434.40000000000003</v>
          </cell>
          <cell r="C28">
            <v>464.6</v>
          </cell>
          <cell r="E28">
            <v>1.2000000000000028</v>
          </cell>
          <cell r="F28">
            <v>9</v>
          </cell>
        </row>
        <row r="29">
          <cell r="A29">
            <v>27</v>
          </cell>
          <cell r="B29">
            <v>435</v>
          </cell>
          <cell r="C29">
            <v>473.6</v>
          </cell>
          <cell r="E29">
            <v>0</v>
          </cell>
          <cell r="F29">
            <v>9</v>
          </cell>
        </row>
        <row r="30">
          <cell r="A30">
            <v>28</v>
          </cell>
          <cell r="B30">
            <v>434.40000000000003</v>
          </cell>
          <cell r="C30">
            <v>482.6</v>
          </cell>
          <cell r="E30">
            <v>-1.1999999999999993</v>
          </cell>
          <cell r="F30">
            <v>9</v>
          </cell>
        </row>
        <row r="31">
          <cell r="A31">
            <v>29</v>
          </cell>
          <cell r="B31">
            <v>432.6</v>
          </cell>
          <cell r="C31">
            <v>491.6</v>
          </cell>
          <cell r="E31">
            <v>-2.3999999999999986</v>
          </cell>
          <cell r="F31">
            <v>9</v>
          </cell>
        </row>
      </sheetData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_b"/>
      <sheetName val="l_ub"/>
    </sheetNames>
    <sheetDataSet>
      <sheetData sheetId="0">
        <row r="1">
          <cell r="B1" t="str">
            <v>l1(t) [m]</v>
          </cell>
          <cell r="C1" t="str">
            <v>l2(t) [m]</v>
          </cell>
          <cell r="E1" t="str">
            <v>v1 [ms-1]</v>
          </cell>
          <cell r="F1" t="str">
            <v>v2[ms-1]</v>
          </cell>
        </row>
        <row r="2">
          <cell r="A2">
            <v>0</v>
          </cell>
          <cell r="B2">
            <v>0</v>
          </cell>
          <cell r="C2">
            <v>180</v>
          </cell>
          <cell r="E2">
            <v>30</v>
          </cell>
          <cell r="F2">
            <v>9</v>
          </cell>
        </row>
        <row r="3">
          <cell r="A3">
            <v>1</v>
          </cell>
          <cell r="B3">
            <v>30</v>
          </cell>
          <cell r="C3">
            <v>189</v>
          </cell>
          <cell r="E3">
            <v>30</v>
          </cell>
          <cell r="F3">
            <v>9</v>
          </cell>
        </row>
        <row r="4">
          <cell r="A4">
            <v>2</v>
          </cell>
          <cell r="B4">
            <v>60</v>
          </cell>
          <cell r="C4">
            <v>198</v>
          </cell>
          <cell r="E4">
            <v>30</v>
          </cell>
          <cell r="F4">
            <v>9</v>
          </cell>
        </row>
        <row r="5">
          <cell r="A5">
            <v>3</v>
          </cell>
          <cell r="B5">
            <v>89.4</v>
          </cell>
          <cell r="C5">
            <v>207</v>
          </cell>
          <cell r="E5">
            <v>28.8</v>
          </cell>
          <cell r="F5">
            <v>9</v>
          </cell>
        </row>
        <row r="6">
          <cell r="A6">
            <v>4</v>
          </cell>
          <cell r="B6">
            <v>117.6</v>
          </cell>
          <cell r="C6">
            <v>216</v>
          </cell>
          <cell r="E6">
            <v>27.6</v>
          </cell>
          <cell r="F6">
            <v>9</v>
          </cell>
        </row>
        <row r="7">
          <cell r="A7">
            <v>5</v>
          </cell>
          <cell r="B7">
            <v>144.6</v>
          </cell>
          <cell r="C7">
            <v>225</v>
          </cell>
          <cell r="E7">
            <v>26.4</v>
          </cell>
          <cell r="F7">
            <v>9</v>
          </cell>
        </row>
        <row r="8">
          <cell r="A8">
            <v>6</v>
          </cell>
          <cell r="B8">
            <v>170.4</v>
          </cell>
          <cell r="C8">
            <v>234</v>
          </cell>
          <cell r="E8">
            <v>25.2</v>
          </cell>
          <cell r="F8">
            <v>9</v>
          </cell>
        </row>
        <row r="9">
          <cell r="A9">
            <v>7</v>
          </cell>
          <cell r="B9">
            <v>195</v>
          </cell>
          <cell r="C9">
            <v>243</v>
          </cell>
          <cell r="E9">
            <v>24</v>
          </cell>
          <cell r="F9">
            <v>9</v>
          </cell>
        </row>
        <row r="10">
          <cell r="A10">
            <v>8</v>
          </cell>
          <cell r="B10">
            <v>218.4</v>
          </cell>
          <cell r="C10">
            <v>252</v>
          </cell>
          <cell r="E10">
            <v>22.8</v>
          </cell>
          <cell r="F10">
            <v>9</v>
          </cell>
        </row>
        <row r="11">
          <cell r="A11">
            <v>9</v>
          </cell>
          <cell r="B11">
            <v>240.6</v>
          </cell>
          <cell r="C11">
            <v>261</v>
          </cell>
          <cell r="E11">
            <v>21.6</v>
          </cell>
          <cell r="F11">
            <v>9</v>
          </cell>
        </row>
        <row r="12">
          <cell r="A12">
            <v>10</v>
          </cell>
          <cell r="B12">
            <v>261.60000000000002</v>
          </cell>
          <cell r="C12">
            <v>270</v>
          </cell>
          <cell r="E12">
            <v>20.399999999999999</v>
          </cell>
          <cell r="F12">
            <v>9</v>
          </cell>
        </row>
        <row r="13">
          <cell r="A13">
            <v>11</v>
          </cell>
          <cell r="B13">
            <v>281.39999999999998</v>
          </cell>
          <cell r="C13">
            <v>279</v>
          </cell>
          <cell r="E13">
            <v>19.200000000000003</v>
          </cell>
          <cell r="F13">
            <v>9</v>
          </cell>
        </row>
        <row r="14">
          <cell r="A14">
            <v>12</v>
          </cell>
          <cell r="B14">
            <v>300</v>
          </cell>
          <cell r="C14">
            <v>288</v>
          </cell>
          <cell r="E14">
            <v>18</v>
          </cell>
          <cell r="F14">
            <v>9</v>
          </cell>
        </row>
        <row r="15">
          <cell r="A15">
            <v>13</v>
          </cell>
          <cell r="B15">
            <v>317.39999999999998</v>
          </cell>
          <cell r="C15">
            <v>297</v>
          </cell>
          <cell r="E15">
            <v>16.8</v>
          </cell>
          <cell r="F15">
            <v>9</v>
          </cell>
        </row>
        <row r="16">
          <cell r="A16">
            <v>14</v>
          </cell>
          <cell r="B16">
            <v>333.6</v>
          </cell>
          <cell r="C16">
            <v>306</v>
          </cell>
          <cell r="E16">
            <v>15.600000000000001</v>
          </cell>
          <cell r="F16">
            <v>9</v>
          </cell>
        </row>
        <row r="17">
          <cell r="A17">
            <v>15</v>
          </cell>
          <cell r="B17">
            <v>348.6</v>
          </cell>
          <cell r="C17">
            <v>315</v>
          </cell>
          <cell r="E17">
            <v>14.4</v>
          </cell>
          <cell r="F17">
            <v>9</v>
          </cell>
        </row>
        <row r="18">
          <cell r="A18">
            <v>16</v>
          </cell>
          <cell r="B18">
            <v>362.4</v>
          </cell>
          <cell r="C18">
            <v>324</v>
          </cell>
          <cell r="E18">
            <v>13.2</v>
          </cell>
          <cell r="F18">
            <v>9</v>
          </cell>
        </row>
        <row r="19">
          <cell r="A19">
            <v>17</v>
          </cell>
          <cell r="B19">
            <v>375</v>
          </cell>
          <cell r="C19">
            <v>333</v>
          </cell>
          <cell r="E19">
            <v>12</v>
          </cell>
          <cell r="F19">
            <v>9</v>
          </cell>
        </row>
        <row r="20">
          <cell r="A20">
            <v>18</v>
          </cell>
          <cell r="B20">
            <v>386.4</v>
          </cell>
          <cell r="C20">
            <v>342</v>
          </cell>
          <cell r="E20">
            <v>10.8</v>
          </cell>
          <cell r="F20">
            <v>9</v>
          </cell>
        </row>
        <row r="21">
          <cell r="A21">
            <v>19</v>
          </cell>
          <cell r="B21">
            <v>396.6</v>
          </cell>
          <cell r="C21">
            <v>351</v>
          </cell>
          <cell r="E21">
            <v>9.6000000000000014</v>
          </cell>
          <cell r="F21">
            <v>9</v>
          </cell>
        </row>
        <row r="22">
          <cell r="A22">
            <v>20</v>
          </cell>
          <cell r="B22">
            <v>405.6</v>
          </cell>
          <cell r="C22">
            <v>360</v>
          </cell>
          <cell r="E22">
            <v>8.4000000000000021</v>
          </cell>
          <cell r="F22">
            <v>9</v>
          </cell>
        </row>
        <row r="23">
          <cell r="A23">
            <v>21</v>
          </cell>
          <cell r="B23">
            <v>413.4</v>
          </cell>
          <cell r="C23">
            <v>369</v>
          </cell>
          <cell r="E23">
            <v>7.1999999999999993</v>
          </cell>
          <cell r="F23">
            <v>9</v>
          </cell>
        </row>
        <row r="24">
          <cell r="A24">
            <v>22</v>
          </cell>
          <cell r="B24">
            <v>420</v>
          </cell>
          <cell r="C24">
            <v>378</v>
          </cell>
          <cell r="E24">
            <v>6</v>
          </cell>
          <cell r="F24">
            <v>9</v>
          </cell>
        </row>
        <row r="25">
          <cell r="A25">
            <v>23</v>
          </cell>
          <cell r="B25">
            <v>425.40000000000003</v>
          </cell>
          <cell r="C25">
            <v>387</v>
          </cell>
          <cell r="E25">
            <v>4.8000000000000007</v>
          </cell>
          <cell r="F25">
            <v>9</v>
          </cell>
        </row>
        <row r="26">
          <cell r="A26">
            <v>24</v>
          </cell>
          <cell r="B26">
            <v>429.6</v>
          </cell>
          <cell r="C26">
            <v>396</v>
          </cell>
          <cell r="E26">
            <v>3.6000000000000014</v>
          </cell>
          <cell r="F26">
            <v>9</v>
          </cell>
        </row>
        <row r="27">
          <cell r="A27">
            <v>25</v>
          </cell>
          <cell r="B27">
            <v>432.6</v>
          </cell>
          <cell r="C27">
            <v>405</v>
          </cell>
          <cell r="E27">
            <v>2.4000000000000021</v>
          </cell>
          <cell r="F27">
            <v>9</v>
          </cell>
        </row>
        <row r="28">
          <cell r="A28">
            <v>26</v>
          </cell>
          <cell r="B28">
            <v>434.40000000000003</v>
          </cell>
          <cell r="C28">
            <v>414</v>
          </cell>
          <cell r="E28">
            <v>1.2000000000000028</v>
          </cell>
          <cell r="F28">
            <v>9</v>
          </cell>
        </row>
        <row r="29">
          <cell r="A29">
            <v>27</v>
          </cell>
          <cell r="B29">
            <v>435</v>
          </cell>
          <cell r="C29">
            <v>423</v>
          </cell>
          <cell r="E29">
            <v>0</v>
          </cell>
          <cell r="F29">
            <v>9</v>
          </cell>
        </row>
        <row r="30">
          <cell r="A30">
            <v>28</v>
          </cell>
          <cell r="B30">
            <v>434.40000000000003</v>
          </cell>
          <cell r="C30">
            <v>432</v>
          </cell>
          <cell r="E30">
            <v>-1.1999999999999993</v>
          </cell>
          <cell r="F30">
            <v>9</v>
          </cell>
        </row>
        <row r="31">
          <cell r="A31">
            <v>29</v>
          </cell>
          <cell r="B31">
            <v>432.6</v>
          </cell>
          <cell r="C31">
            <v>441</v>
          </cell>
          <cell r="E31">
            <v>-2.3999999999999986</v>
          </cell>
          <cell r="F31">
            <v>9</v>
          </cell>
        </row>
        <row r="32">
          <cell r="C32">
            <v>450</v>
          </cell>
        </row>
        <row r="33">
          <cell r="C33">
            <v>459</v>
          </cell>
        </row>
        <row r="34">
          <cell r="C34">
            <v>468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E2F33D-8B42-4A22-BFBA-F6BFFCAF37C8}">
  <sheetPr codeName="List1"/>
  <dimension ref="A1"/>
  <sheetViews>
    <sheetView showGridLines="0" tabSelected="1" topLeftCell="A10" workbookViewId="0">
      <selection activeCell="K18" sqref="K18"/>
    </sheetView>
  </sheetViews>
  <sheetFormatPr defaultRowHeight="15"/>
  <sheetData/>
  <sheetProtection sheet="1" objects="1" scenarios="1" selectLockedCells="1" selectUnlockedCells="1"/>
  <pageMargins left="0.7" right="0.7" top="0.78740157499999996" bottom="0.78740157499999996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222E5C-376D-4B88-99CC-BB44A168EA97}">
  <sheetPr codeName="List2"/>
  <dimension ref="A1:B5"/>
  <sheetViews>
    <sheetView workbookViewId="0"/>
  </sheetViews>
  <sheetFormatPr defaultRowHeight="15"/>
  <sheetData>
    <row r="1" spans="1:2">
      <c r="A1" t="s">
        <v>74</v>
      </c>
    </row>
    <row r="2" spans="1:2">
      <c r="A2" s="6"/>
      <c r="B2" t="s">
        <v>76</v>
      </c>
    </row>
    <row r="3" spans="1:2">
      <c r="A3" s="2"/>
      <c r="B3" t="s">
        <v>77</v>
      </c>
    </row>
    <row r="4" spans="1:2">
      <c r="A4" s="11"/>
      <c r="B4" t="s">
        <v>78</v>
      </c>
    </row>
    <row r="5" spans="1:2">
      <c r="A5" s="27"/>
      <c r="B5" t="s">
        <v>75</v>
      </c>
    </row>
  </sheetData>
  <sheetProtection sheet="1" objects="1" scenarios="1" selectLockedCells="1" selectUnlockedCells="1"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44672B-38DE-4742-9146-F695F1FB49D3}">
  <sheetPr codeName="List3"/>
  <dimension ref="A1:G22"/>
  <sheetViews>
    <sheetView workbookViewId="0">
      <selection activeCell="G12" sqref="G12"/>
    </sheetView>
  </sheetViews>
  <sheetFormatPr defaultRowHeight="15"/>
  <sheetData>
    <row r="1" spans="1:6" ht="30">
      <c r="A1" s="12" t="s">
        <v>0</v>
      </c>
      <c r="B1" s="13"/>
      <c r="C1" s="13"/>
      <c r="D1" s="13"/>
      <c r="E1" s="14" t="s">
        <v>1</v>
      </c>
      <c r="F1" s="15" t="s">
        <v>2</v>
      </c>
    </row>
    <row r="2" spans="1:6" ht="18">
      <c r="A2" s="2" t="s">
        <v>3</v>
      </c>
      <c r="B2" s="2"/>
      <c r="C2" s="2"/>
      <c r="D2" s="3" t="s">
        <v>4</v>
      </c>
      <c r="E2" s="11">
        <v>20000</v>
      </c>
      <c r="F2" s="11">
        <v>9760</v>
      </c>
    </row>
    <row r="3" spans="1:6" ht="18">
      <c r="A3" s="2" t="s">
        <v>5</v>
      </c>
      <c r="B3" s="2"/>
      <c r="C3" s="2"/>
      <c r="D3" s="3" t="s">
        <v>6</v>
      </c>
      <c r="E3" s="11">
        <v>3510</v>
      </c>
      <c r="F3" s="11">
        <v>2950</v>
      </c>
    </row>
    <row r="4" spans="1:6" ht="18">
      <c r="A4" s="2" t="s">
        <v>7</v>
      </c>
      <c r="B4" s="2"/>
      <c r="C4" s="2"/>
      <c r="D4" s="3" t="s">
        <v>8</v>
      </c>
      <c r="E4" s="11">
        <v>3120</v>
      </c>
      <c r="F4" s="11">
        <v>2525</v>
      </c>
    </row>
    <row r="5" spans="1:6" ht="18">
      <c r="A5" s="2" t="s">
        <v>9</v>
      </c>
      <c r="B5" s="2"/>
      <c r="C5" s="2"/>
      <c r="D5" s="3" t="s">
        <v>10</v>
      </c>
      <c r="E5" s="11">
        <v>0.8</v>
      </c>
      <c r="F5" s="11">
        <v>0.7</v>
      </c>
    </row>
    <row r="6" spans="1:6" ht="18">
      <c r="A6" s="2" t="s">
        <v>11</v>
      </c>
      <c r="B6" s="2"/>
      <c r="C6" s="2"/>
      <c r="D6" s="3" t="s">
        <v>12</v>
      </c>
      <c r="E6" s="11">
        <v>55</v>
      </c>
      <c r="F6" s="11">
        <v>51</v>
      </c>
    </row>
    <row r="7" spans="1:6" ht="18">
      <c r="A7" s="2" t="s">
        <v>13</v>
      </c>
      <c r="B7" s="2"/>
      <c r="C7" s="2"/>
      <c r="D7" s="4" t="s">
        <v>14</v>
      </c>
      <c r="E7" s="11">
        <v>0.91</v>
      </c>
      <c r="F7" s="11">
        <v>0.92</v>
      </c>
    </row>
    <row r="8" spans="1:6">
      <c r="A8" s="2" t="s">
        <v>15</v>
      </c>
      <c r="B8" s="2"/>
      <c r="C8" s="2"/>
      <c r="D8" s="3" t="s">
        <v>16</v>
      </c>
      <c r="E8" s="11">
        <v>2E-3</v>
      </c>
      <c r="F8" s="11">
        <v>0.01</v>
      </c>
    </row>
    <row r="9" spans="1:6">
      <c r="A9" s="2"/>
      <c r="B9" s="2"/>
      <c r="C9" s="2"/>
      <c r="D9" s="3"/>
      <c r="E9" s="11"/>
      <c r="F9" s="11"/>
    </row>
    <row r="10" spans="1:6">
      <c r="A10" s="2" t="s">
        <v>17</v>
      </c>
      <c r="B10" s="2"/>
      <c r="C10" s="2"/>
      <c r="D10" s="3" t="s">
        <v>18</v>
      </c>
      <c r="E10" s="11">
        <v>80</v>
      </c>
      <c r="F10" s="11">
        <v>80</v>
      </c>
    </row>
    <row r="11" spans="1:6" ht="18">
      <c r="A11" s="2" t="s">
        <v>19</v>
      </c>
      <c r="B11" s="2"/>
      <c r="C11" s="2"/>
      <c r="D11" s="3" t="s">
        <v>20</v>
      </c>
      <c r="E11" s="11">
        <v>80</v>
      </c>
      <c r="F11" s="11">
        <v>80</v>
      </c>
    </row>
    <row r="12" spans="1:6">
      <c r="D12" s="5"/>
    </row>
    <row r="13" spans="1:6">
      <c r="A13" s="16" t="s">
        <v>21</v>
      </c>
      <c r="B13" s="17"/>
      <c r="C13" s="17"/>
      <c r="D13" s="18"/>
    </row>
    <row r="14" spans="1:6" ht="18">
      <c r="A14" s="2" t="s">
        <v>22</v>
      </c>
      <c r="B14" s="2"/>
      <c r="C14" s="2"/>
      <c r="D14" s="3" t="s">
        <v>23</v>
      </c>
      <c r="E14" s="6">
        <f>E6*E11</f>
        <v>4400</v>
      </c>
      <c r="F14" s="6">
        <f>F6*F11</f>
        <v>4080</v>
      </c>
    </row>
    <row r="15" spans="1:6">
      <c r="A15" s="2" t="s">
        <v>24</v>
      </c>
      <c r="B15" s="2"/>
      <c r="C15" s="2"/>
      <c r="D15" s="3" t="s">
        <v>25</v>
      </c>
      <c r="E15" s="7">
        <f>E2*9.81+E14*9.81</f>
        <v>239364</v>
      </c>
      <c r="F15" s="7">
        <f>F2*9.81+F14*9.81</f>
        <v>135770.40000000002</v>
      </c>
    </row>
    <row r="16" spans="1:6" ht="18">
      <c r="A16" s="2" t="s">
        <v>26</v>
      </c>
      <c r="B16" s="2"/>
      <c r="C16" s="2"/>
      <c r="D16" s="3" t="s">
        <v>27</v>
      </c>
      <c r="E16" s="7">
        <f>E15*E8</f>
        <v>478.72800000000001</v>
      </c>
      <c r="F16" s="7">
        <f>F15*F8</f>
        <v>1357.7040000000002</v>
      </c>
    </row>
    <row r="17" spans="1:7" ht="18">
      <c r="A17" s="2" t="s">
        <v>28</v>
      </c>
      <c r="B17" s="2"/>
      <c r="C17" s="2"/>
      <c r="D17" s="3" t="s">
        <v>29</v>
      </c>
      <c r="E17" s="8">
        <f>E3/1000*E4/1000</f>
        <v>10.951199999999998</v>
      </c>
      <c r="F17" s="8">
        <f>F3/1000*F4/1000</f>
        <v>7.4487500000000004</v>
      </c>
    </row>
    <row r="18" spans="1:7" ht="18">
      <c r="A18" s="2" t="s">
        <v>30</v>
      </c>
      <c r="B18" s="2"/>
      <c r="C18" s="2"/>
      <c r="D18" s="3" t="s">
        <v>31</v>
      </c>
      <c r="E18" s="7">
        <f>0.05*E5*E17*80^2</f>
        <v>2803.5072</v>
      </c>
      <c r="F18" s="7">
        <f>0.05*F5*F17*80^2</f>
        <v>1668.5199999999998</v>
      </c>
    </row>
    <row r="19" spans="1:7" ht="18">
      <c r="A19" s="2" t="s">
        <v>32</v>
      </c>
      <c r="B19" s="2"/>
      <c r="C19" s="2"/>
      <c r="D19" s="3" t="s">
        <v>33</v>
      </c>
      <c r="E19" s="7">
        <f>E16+E18</f>
        <v>3282.2352000000001</v>
      </c>
      <c r="F19" s="7">
        <f>F16+F18</f>
        <v>3026.2240000000002</v>
      </c>
    </row>
    <row r="20" spans="1:7" ht="18">
      <c r="A20" s="2" t="s">
        <v>34</v>
      </c>
      <c r="B20" s="2"/>
      <c r="C20" s="2"/>
      <c r="D20" s="3" t="s">
        <v>35</v>
      </c>
      <c r="E20" s="7">
        <f>E19*80/3.6</f>
        <v>72938.559999999998</v>
      </c>
      <c r="F20" s="7">
        <f>F19*80/3.6</f>
        <v>67249.422222222231</v>
      </c>
    </row>
    <row r="21" spans="1:7" ht="18">
      <c r="A21" s="2" t="s">
        <v>36</v>
      </c>
      <c r="B21" s="2"/>
      <c r="C21" s="2"/>
      <c r="D21" s="2" t="s">
        <v>37</v>
      </c>
      <c r="E21" s="7">
        <f>E20/E7</f>
        <v>80152.263736263732</v>
      </c>
      <c r="F21" s="7">
        <f>F20/F7</f>
        <v>73097.198067632853</v>
      </c>
    </row>
    <row r="22" spans="1:7">
      <c r="A22" s="1"/>
      <c r="B22" s="1"/>
      <c r="C22" s="1"/>
      <c r="D22" s="1"/>
      <c r="E22" s="9">
        <f>E21/1000</f>
        <v>80.152263736263734</v>
      </c>
      <c r="F22" s="9">
        <f>F21/1000</f>
        <v>73.09719806763286</v>
      </c>
      <c r="G22" t="s">
        <v>38</v>
      </c>
    </row>
  </sheetData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7AE472-9CBB-4B2A-8043-3611CF008A55}">
  <sheetPr codeName="List4"/>
  <dimension ref="A1:G24"/>
  <sheetViews>
    <sheetView workbookViewId="0">
      <selection activeCell="E27" sqref="E27"/>
    </sheetView>
  </sheetViews>
  <sheetFormatPr defaultRowHeight="15"/>
  <cols>
    <col min="1" max="1" width="20.140625" customWidth="1"/>
    <col min="2" max="2" width="12.140625" bestFit="1" customWidth="1"/>
    <col min="4" max="4" width="12" bestFit="1" customWidth="1"/>
  </cols>
  <sheetData>
    <row r="1" spans="1:7">
      <c r="A1" t="s">
        <v>39</v>
      </c>
    </row>
    <row r="3" spans="1:7">
      <c r="A3" t="s">
        <v>40</v>
      </c>
      <c r="F3" s="19" t="s">
        <v>41</v>
      </c>
      <c r="G3" s="20">
        <v>7800</v>
      </c>
    </row>
    <row r="4" spans="1:7">
      <c r="A4" t="s">
        <v>42</v>
      </c>
      <c r="C4" t="s">
        <v>43</v>
      </c>
      <c r="F4" s="19" t="s">
        <v>44</v>
      </c>
      <c r="G4" s="20">
        <v>0.05</v>
      </c>
    </row>
    <row r="5" spans="1:7">
      <c r="A5" s="19" t="s">
        <v>45</v>
      </c>
      <c r="B5" s="20">
        <v>1.4999999999999999E-2</v>
      </c>
      <c r="C5" s="19" t="s">
        <v>46</v>
      </c>
      <c r="D5" s="20">
        <v>1.4999999999999999E-2</v>
      </c>
    </row>
    <row r="6" spans="1:7">
      <c r="A6" s="19" t="s">
        <v>47</v>
      </c>
      <c r="B6" s="20">
        <v>0</v>
      </c>
      <c r="C6" s="19" t="s">
        <v>48</v>
      </c>
      <c r="D6" s="20">
        <v>0.01</v>
      </c>
    </row>
    <row r="7" spans="1:7">
      <c r="A7" s="19" t="s">
        <v>49</v>
      </c>
      <c r="B7" s="20">
        <v>5.0000000000000001E-3</v>
      </c>
      <c r="C7" s="19" t="s">
        <v>50</v>
      </c>
      <c r="D7" s="20">
        <v>5.0000000000000001E-3</v>
      </c>
    </row>
    <row r="9" spans="1:7">
      <c r="A9" t="s">
        <v>51</v>
      </c>
      <c r="B9" s="21" t="s">
        <v>52</v>
      </c>
      <c r="C9" s="21"/>
      <c r="D9" s="21" t="s">
        <v>53</v>
      </c>
      <c r="E9" s="21"/>
      <c r="F9" s="21" t="s">
        <v>54</v>
      </c>
    </row>
    <row r="10" spans="1:7">
      <c r="A10" s="19" t="s">
        <v>55</v>
      </c>
    </row>
    <row r="11" spans="1:7" ht="17.25">
      <c r="A11" s="19" t="s">
        <v>56</v>
      </c>
      <c r="B11" s="22">
        <f>PI()*B5^2*B7</f>
        <v>3.5342917352885172E-6</v>
      </c>
      <c r="C11" s="22"/>
      <c r="D11" s="22">
        <f>PI()*(D5^2-D6^2)*D7</f>
        <v>1.9634954084936209E-6</v>
      </c>
      <c r="E11" s="23"/>
      <c r="F11" s="23">
        <f>B11/D11</f>
        <v>1.7999999999999998</v>
      </c>
    </row>
    <row r="13" spans="1:7">
      <c r="A13" t="s">
        <v>57</v>
      </c>
    </row>
    <row r="14" spans="1:7">
      <c r="A14" s="19" t="s">
        <v>58</v>
      </c>
      <c r="B14" s="24">
        <f>B11*$G$3</f>
        <v>2.7567475535250435E-2</v>
      </c>
      <c r="C14" s="24"/>
      <c r="D14" s="24">
        <f>D11*$G$3</f>
        <v>1.5315264186250243E-2</v>
      </c>
      <c r="E14" s="23"/>
      <c r="F14" s="23">
        <f>B14/D14</f>
        <v>1.7999999999999998</v>
      </c>
    </row>
    <row r="16" spans="1:7">
      <c r="A16" t="s">
        <v>59</v>
      </c>
    </row>
    <row r="17" spans="1:6">
      <c r="A17" s="19" t="s">
        <v>60</v>
      </c>
      <c r="B17" s="22">
        <f>1/2*B14*(B5^2+B6^2)</f>
        <v>3.101340997715674E-6</v>
      </c>
      <c r="C17" s="22"/>
      <c r="D17" s="22">
        <f>1/2*D14*(D5^2+D6^2)</f>
        <v>2.4887304302656643E-6</v>
      </c>
      <c r="E17" s="23"/>
      <c r="F17" s="23">
        <f>B17/D17</f>
        <v>1.2461538461538462</v>
      </c>
    </row>
    <row r="20" spans="1:6">
      <c r="A20" t="s">
        <v>61</v>
      </c>
    </row>
    <row r="21" spans="1:6">
      <c r="A21" s="19" t="s">
        <v>62</v>
      </c>
      <c r="B21" s="24">
        <f>$G$4+B14</f>
        <v>7.7567475535250438E-2</v>
      </c>
      <c r="C21" s="24"/>
      <c r="D21" s="24">
        <f>$G$4+D14</f>
        <v>6.5315264186250249E-2</v>
      </c>
      <c r="E21" s="23"/>
      <c r="F21" s="23">
        <f>B21/D21</f>
        <v>1.1875857274964441</v>
      </c>
    </row>
    <row r="23" spans="1:6">
      <c r="A23" t="s">
        <v>63</v>
      </c>
    </row>
    <row r="24" spans="1:6">
      <c r="A24" s="19" t="s">
        <v>64</v>
      </c>
      <c r="C24" s="23">
        <f>(D21*B17)/(D17*B21)</f>
        <v>1.0493169607055399</v>
      </c>
    </row>
  </sheetData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F3438D-01FB-49DB-83E2-B67E66255014}">
  <sheetPr codeName="List5"/>
  <dimension ref="A1:J34"/>
  <sheetViews>
    <sheetView zoomScale="85" zoomScaleNormal="85" workbookViewId="0">
      <selection activeCell="M7" sqref="M7"/>
    </sheetView>
  </sheetViews>
  <sheetFormatPr defaultRowHeight="15"/>
  <sheetData>
    <row r="1" spans="1:10" ht="18.75">
      <c r="A1" s="2" t="s">
        <v>79</v>
      </c>
      <c r="B1" s="2" t="s">
        <v>80</v>
      </c>
      <c r="C1" s="2" t="s">
        <v>81</v>
      </c>
      <c r="D1" s="28" t="s">
        <v>82</v>
      </c>
      <c r="E1" s="2" t="s">
        <v>83</v>
      </c>
      <c r="F1" s="2" t="s">
        <v>84</v>
      </c>
      <c r="H1" s="2" t="s">
        <v>85</v>
      </c>
      <c r="I1" s="2"/>
      <c r="J1" s="2"/>
    </row>
    <row r="2" spans="1:10" ht="18.75">
      <c r="A2" s="8">
        <v>0</v>
      </c>
      <c r="B2" s="8">
        <f t="shared" ref="B2:B34" si="0">IF(A2&lt;=$I$6,$I$2*A2,$I$2*$I$6+$I$2*(A2-$I$6)+$I$3/2*(A2-$I$6)^2)</f>
        <v>0</v>
      </c>
      <c r="C2" s="8">
        <f t="shared" ref="C2:C34" si="1">$I$4*A2+$I$7</f>
        <v>180</v>
      </c>
      <c r="D2" s="8">
        <f t="shared" ref="D2:D34" si="2">C2-B2</f>
        <v>180</v>
      </c>
      <c r="E2" s="8">
        <f t="shared" ref="E2:E4" si="3">IF(A2&lt;=$I$6,$I$2,$I$2+$I$3*A2)</f>
        <v>30</v>
      </c>
      <c r="F2" s="8">
        <f t="shared" ref="F2:F34" si="4">$I$4</f>
        <v>9</v>
      </c>
      <c r="H2" s="2" t="s">
        <v>65</v>
      </c>
      <c r="I2" s="10">
        <v>30</v>
      </c>
      <c r="J2" s="2" t="s">
        <v>66</v>
      </c>
    </row>
    <row r="3" spans="1:10" ht="18.75">
      <c r="A3" s="8">
        <v>1</v>
      </c>
      <c r="B3" s="8">
        <f t="shared" si="0"/>
        <v>30</v>
      </c>
      <c r="C3" s="8">
        <f t="shared" si="1"/>
        <v>189</v>
      </c>
      <c r="D3" s="8">
        <f t="shared" si="2"/>
        <v>159</v>
      </c>
      <c r="E3" s="8">
        <f t="shared" si="3"/>
        <v>30</v>
      </c>
      <c r="F3" s="8">
        <f t="shared" si="4"/>
        <v>9</v>
      </c>
      <c r="H3" s="2" t="s">
        <v>67</v>
      </c>
      <c r="I3" s="10">
        <v>-1.2</v>
      </c>
      <c r="J3" s="2" t="s">
        <v>68</v>
      </c>
    </row>
    <row r="4" spans="1:10" ht="18.75">
      <c r="A4" s="8">
        <v>2</v>
      </c>
      <c r="B4" s="8">
        <f t="shared" si="0"/>
        <v>60</v>
      </c>
      <c r="C4" s="8">
        <f t="shared" si="1"/>
        <v>198</v>
      </c>
      <c r="D4" s="8">
        <f t="shared" si="2"/>
        <v>138</v>
      </c>
      <c r="E4" s="8">
        <f t="shared" si="3"/>
        <v>30</v>
      </c>
      <c r="F4" s="8">
        <f t="shared" si="4"/>
        <v>9</v>
      </c>
      <c r="H4" s="2" t="s">
        <v>69</v>
      </c>
      <c r="I4" s="10">
        <v>9</v>
      </c>
      <c r="J4" s="2" t="s">
        <v>66</v>
      </c>
    </row>
    <row r="5" spans="1:10" ht="18.75">
      <c r="A5" s="8">
        <v>3</v>
      </c>
      <c r="B5" s="8">
        <f t="shared" si="0"/>
        <v>89.4</v>
      </c>
      <c r="C5" s="8">
        <f t="shared" si="1"/>
        <v>207</v>
      </c>
      <c r="D5" s="8">
        <f t="shared" si="2"/>
        <v>117.6</v>
      </c>
      <c r="E5" s="8">
        <f>IF(A5&lt;=$I$6,$I$2,$I$2+$I$3*(A5-$I$6))</f>
        <v>28.8</v>
      </c>
      <c r="F5" s="8">
        <f t="shared" si="4"/>
        <v>9</v>
      </c>
      <c r="H5" s="2" t="s">
        <v>70</v>
      </c>
      <c r="I5" s="10">
        <v>138</v>
      </c>
      <c r="J5" s="2" t="s">
        <v>66</v>
      </c>
    </row>
    <row r="6" spans="1:10" ht="18">
      <c r="A6" s="8">
        <v>4</v>
      </c>
      <c r="B6" s="8">
        <f t="shared" si="0"/>
        <v>117.6</v>
      </c>
      <c r="C6" s="8">
        <f t="shared" si="1"/>
        <v>216</v>
      </c>
      <c r="D6" s="8">
        <f t="shared" si="2"/>
        <v>98.4</v>
      </c>
      <c r="E6" s="8">
        <f t="shared" ref="E6:E34" si="5">IF(A6&lt;=$I$6,$I$2,$I$2+$I$3*(A6-$I$6))</f>
        <v>27.6</v>
      </c>
      <c r="F6" s="8">
        <f t="shared" si="4"/>
        <v>9</v>
      </c>
      <c r="H6" s="3" t="s">
        <v>71</v>
      </c>
      <c r="I6" s="10">
        <v>2</v>
      </c>
      <c r="J6" s="2" t="s">
        <v>72</v>
      </c>
    </row>
    <row r="7" spans="1:10" ht="18">
      <c r="A7" s="8">
        <v>5</v>
      </c>
      <c r="B7" s="8">
        <f t="shared" si="0"/>
        <v>144.6</v>
      </c>
      <c r="C7" s="8">
        <f t="shared" si="1"/>
        <v>225</v>
      </c>
      <c r="D7" s="8">
        <f t="shared" si="2"/>
        <v>80.400000000000006</v>
      </c>
      <c r="E7" s="8">
        <f t="shared" si="5"/>
        <v>26.4</v>
      </c>
      <c r="F7" s="8">
        <f t="shared" si="4"/>
        <v>9</v>
      </c>
      <c r="H7" s="2" t="s">
        <v>73</v>
      </c>
      <c r="I7" s="10">
        <v>180</v>
      </c>
      <c r="J7" s="2" t="s">
        <v>58</v>
      </c>
    </row>
    <row r="8" spans="1:10">
      <c r="A8" s="8">
        <v>6</v>
      </c>
      <c r="B8" s="8">
        <f t="shared" si="0"/>
        <v>170.4</v>
      </c>
      <c r="C8" s="8">
        <f t="shared" si="1"/>
        <v>234</v>
      </c>
      <c r="D8" s="8">
        <f t="shared" si="2"/>
        <v>63.599999999999994</v>
      </c>
      <c r="E8" s="8">
        <f t="shared" si="5"/>
        <v>25.2</v>
      </c>
      <c r="F8" s="8">
        <f t="shared" si="4"/>
        <v>9</v>
      </c>
    </row>
    <row r="9" spans="1:10">
      <c r="A9" s="8">
        <v>7</v>
      </c>
      <c r="B9" s="8">
        <f t="shared" si="0"/>
        <v>195</v>
      </c>
      <c r="C9" s="8">
        <f t="shared" si="1"/>
        <v>243</v>
      </c>
      <c r="D9" s="8">
        <f t="shared" si="2"/>
        <v>48</v>
      </c>
      <c r="E9" s="8">
        <f t="shared" si="5"/>
        <v>24</v>
      </c>
      <c r="F9" s="8">
        <f t="shared" si="4"/>
        <v>9</v>
      </c>
    </row>
    <row r="10" spans="1:10">
      <c r="A10" s="8">
        <v>8</v>
      </c>
      <c r="B10" s="8">
        <f t="shared" si="0"/>
        <v>218.4</v>
      </c>
      <c r="C10" s="8">
        <f t="shared" si="1"/>
        <v>252</v>
      </c>
      <c r="D10" s="8">
        <f t="shared" si="2"/>
        <v>33.599999999999994</v>
      </c>
      <c r="E10" s="8">
        <f t="shared" si="5"/>
        <v>22.8</v>
      </c>
      <c r="F10" s="8">
        <f t="shared" si="4"/>
        <v>9</v>
      </c>
    </row>
    <row r="11" spans="1:10">
      <c r="A11" s="8">
        <v>9</v>
      </c>
      <c r="B11" s="8">
        <f t="shared" si="0"/>
        <v>240.6</v>
      </c>
      <c r="C11" s="8">
        <f t="shared" si="1"/>
        <v>261</v>
      </c>
      <c r="D11" s="8">
        <f t="shared" si="2"/>
        <v>20.400000000000006</v>
      </c>
      <c r="E11" s="8">
        <f t="shared" si="5"/>
        <v>21.6</v>
      </c>
      <c r="F11" s="8">
        <f t="shared" si="4"/>
        <v>9</v>
      </c>
    </row>
    <row r="12" spans="1:10">
      <c r="A12" s="8">
        <v>10</v>
      </c>
      <c r="B12" s="8">
        <f t="shared" si="0"/>
        <v>261.60000000000002</v>
      </c>
      <c r="C12" s="8">
        <f t="shared" si="1"/>
        <v>270</v>
      </c>
      <c r="D12" s="8">
        <f t="shared" si="2"/>
        <v>8.3999999999999773</v>
      </c>
      <c r="E12" s="8">
        <f t="shared" si="5"/>
        <v>20.399999999999999</v>
      </c>
      <c r="F12" s="8">
        <f t="shared" si="4"/>
        <v>9</v>
      </c>
    </row>
    <row r="13" spans="1:10">
      <c r="A13" s="8">
        <v>11</v>
      </c>
      <c r="B13" s="8">
        <f t="shared" si="0"/>
        <v>281.39999999999998</v>
      </c>
      <c r="C13" s="8">
        <f t="shared" si="1"/>
        <v>279</v>
      </c>
      <c r="D13" s="8">
        <f t="shared" si="2"/>
        <v>-2.3999999999999773</v>
      </c>
      <c r="E13" s="8">
        <f t="shared" si="5"/>
        <v>19.200000000000003</v>
      </c>
      <c r="F13" s="8">
        <f t="shared" si="4"/>
        <v>9</v>
      </c>
      <c r="G13" s="25"/>
    </row>
    <row r="14" spans="1:10">
      <c r="A14" s="8">
        <v>12</v>
      </c>
      <c r="B14" s="8">
        <f t="shared" si="0"/>
        <v>300</v>
      </c>
      <c r="C14" s="8">
        <f t="shared" si="1"/>
        <v>288</v>
      </c>
      <c r="D14" s="8">
        <f t="shared" si="2"/>
        <v>-12</v>
      </c>
      <c r="E14" s="8">
        <f t="shared" si="5"/>
        <v>18</v>
      </c>
      <c r="F14" s="8">
        <f t="shared" si="4"/>
        <v>9</v>
      </c>
    </row>
    <row r="15" spans="1:10">
      <c r="A15" s="8">
        <v>13</v>
      </c>
      <c r="B15" s="8">
        <f t="shared" si="0"/>
        <v>317.39999999999998</v>
      </c>
      <c r="C15" s="8">
        <f t="shared" si="1"/>
        <v>297</v>
      </c>
      <c r="D15" s="8">
        <f t="shared" si="2"/>
        <v>-20.399999999999977</v>
      </c>
      <c r="E15" s="8">
        <f t="shared" si="5"/>
        <v>16.8</v>
      </c>
      <c r="F15" s="8">
        <f t="shared" si="4"/>
        <v>9</v>
      </c>
    </row>
    <row r="16" spans="1:10">
      <c r="A16" s="8">
        <v>14</v>
      </c>
      <c r="B16" s="8">
        <f t="shared" si="0"/>
        <v>333.6</v>
      </c>
      <c r="C16" s="8">
        <f t="shared" si="1"/>
        <v>306</v>
      </c>
      <c r="D16" s="8">
        <f t="shared" si="2"/>
        <v>-27.600000000000023</v>
      </c>
      <c r="E16" s="8">
        <f t="shared" si="5"/>
        <v>15.600000000000001</v>
      </c>
      <c r="F16" s="8">
        <f t="shared" si="4"/>
        <v>9</v>
      </c>
    </row>
    <row r="17" spans="1:7">
      <c r="A17" s="8">
        <v>15</v>
      </c>
      <c r="B17" s="8">
        <f t="shared" si="0"/>
        <v>348.6</v>
      </c>
      <c r="C17" s="8">
        <f t="shared" si="1"/>
        <v>315</v>
      </c>
      <c r="D17" s="8">
        <f t="shared" si="2"/>
        <v>-33.600000000000023</v>
      </c>
      <c r="E17" s="8">
        <f t="shared" si="5"/>
        <v>14.4</v>
      </c>
      <c r="F17" s="8">
        <f t="shared" si="4"/>
        <v>9</v>
      </c>
      <c r="G17" s="26"/>
    </row>
    <row r="18" spans="1:7">
      <c r="A18" s="8">
        <v>16</v>
      </c>
      <c r="B18" s="8">
        <f t="shared" si="0"/>
        <v>362.4</v>
      </c>
      <c r="C18" s="8">
        <f t="shared" si="1"/>
        <v>324</v>
      </c>
      <c r="D18" s="8">
        <f t="shared" si="2"/>
        <v>-38.399999999999977</v>
      </c>
      <c r="E18" s="8">
        <f t="shared" si="5"/>
        <v>13.2</v>
      </c>
      <c r="F18" s="8">
        <f t="shared" si="4"/>
        <v>9</v>
      </c>
    </row>
    <row r="19" spans="1:7">
      <c r="A19" s="8">
        <v>17</v>
      </c>
      <c r="B19" s="8">
        <f t="shared" si="0"/>
        <v>375</v>
      </c>
      <c r="C19" s="8">
        <f t="shared" si="1"/>
        <v>333</v>
      </c>
      <c r="D19" s="8">
        <f t="shared" si="2"/>
        <v>-42</v>
      </c>
      <c r="E19" s="8">
        <f t="shared" si="5"/>
        <v>12</v>
      </c>
      <c r="F19" s="8">
        <f t="shared" si="4"/>
        <v>9</v>
      </c>
    </row>
    <row r="20" spans="1:7">
      <c r="A20" s="8">
        <v>18</v>
      </c>
      <c r="B20" s="8">
        <f t="shared" si="0"/>
        <v>386.4</v>
      </c>
      <c r="C20" s="8">
        <f t="shared" si="1"/>
        <v>342</v>
      </c>
      <c r="D20" s="8">
        <f t="shared" si="2"/>
        <v>-44.399999999999977</v>
      </c>
      <c r="E20" s="8">
        <f t="shared" si="5"/>
        <v>10.8</v>
      </c>
      <c r="F20" s="8">
        <f t="shared" si="4"/>
        <v>9</v>
      </c>
    </row>
    <row r="21" spans="1:7">
      <c r="A21" s="8">
        <v>19</v>
      </c>
      <c r="B21" s="8">
        <f t="shared" si="0"/>
        <v>396.6</v>
      </c>
      <c r="C21" s="8">
        <f t="shared" si="1"/>
        <v>351</v>
      </c>
      <c r="D21" s="8">
        <f t="shared" si="2"/>
        <v>-45.600000000000023</v>
      </c>
      <c r="E21" s="8">
        <f t="shared" si="5"/>
        <v>9.6000000000000014</v>
      </c>
      <c r="F21" s="8">
        <f t="shared" si="4"/>
        <v>9</v>
      </c>
    </row>
    <row r="22" spans="1:7">
      <c r="A22" s="8">
        <v>20</v>
      </c>
      <c r="B22" s="8">
        <f t="shared" si="0"/>
        <v>405.6</v>
      </c>
      <c r="C22" s="8">
        <f t="shared" si="1"/>
        <v>360</v>
      </c>
      <c r="D22" s="8">
        <f t="shared" si="2"/>
        <v>-45.600000000000023</v>
      </c>
      <c r="E22" s="8">
        <f t="shared" si="5"/>
        <v>8.4000000000000021</v>
      </c>
      <c r="F22" s="8">
        <f t="shared" si="4"/>
        <v>9</v>
      </c>
    </row>
    <row r="23" spans="1:7">
      <c r="A23" s="8">
        <v>21</v>
      </c>
      <c r="B23" s="8">
        <f t="shared" si="0"/>
        <v>413.4</v>
      </c>
      <c r="C23" s="8">
        <f t="shared" si="1"/>
        <v>369</v>
      </c>
      <c r="D23" s="8">
        <f t="shared" si="2"/>
        <v>-44.399999999999977</v>
      </c>
      <c r="E23" s="8">
        <f t="shared" si="5"/>
        <v>7.1999999999999993</v>
      </c>
      <c r="F23" s="8">
        <f t="shared" si="4"/>
        <v>9</v>
      </c>
    </row>
    <row r="24" spans="1:7">
      <c r="A24" s="8">
        <v>22</v>
      </c>
      <c r="B24" s="8">
        <f t="shared" si="0"/>
        <v>420</v>
      </c>
      <c r="C24" s="8">
        <f t="shared" si="1"/>
        <v>378</v>
      </c>
      <c r="D24" s="8">
        <f t="shared" si="2"/>
        <v>-42</v>
      </c>
      <c r="E24" s="8">
        <f t="shared" si="5"/>
        <v>6</v>
      </c>
      <c r="F24" s="8">
        <f t="shared" si="4"/>
        <v>9</v>
      </c>
    </row>
    <row r="25" spans="1:7">
      <c r="A25" s="8">
        <v>23</v>
      </c>
      <c r="B25" s="8">
        <f t="shared" si="0"/>
        <v>425.40000000000003</v>
      </c>
      <c r="C25" s="8">
        <f t="shared" si="1"/>
        <v>387</v>
      </c>
      <c r="D25" s="8">
        <f t="shared" si="2"/>
        <v>-38.400000000000034</v>
      </c>
      <c r="E25" s="8">
        <f t="shared" si="5"/>
        <v>4.8000000000000007</v>
      </c>
      <c r="F25" s="8">
        <f t="shared" si="4"/>
        <v>9</v>
      </c>
    </row>
    <row r="26" spans="1:7">
      <c r="A26" s="8">
        <v>24</v>
      </c>
      <c r="B26" s="8">
        <f t="shared" si="0"/>
        <v>429.6</v>
      </c>
      <c r="C26" s="8">
        <f t="shared" si="1"/>
        <v>396</v>
      </c>
      <c r="D26" s="8">
        <f t="shared" si="2"/>
        <v>-33.600000000000023</v>
      </c>
      <c r="E26" s="8">
        <f t="shared" si="5"/>
        <v>3.6000000000000014</v>
      </c>
      <c r="F26" s="8">
        <f t="shared" si="4"/>
        <v>9</v>
      </c>
    </row>
    <row r="27" spans="1:7">
      <c r="A27" s="8">
        <v>25</v>
      </c>
      <c r="B27" s="8">
        <f t="shared" si="0"/>
        <v>432.6</v>
      </c>
      <c r="C27" s="8">
        <f t="shared" si="1"/>
        <v>405</v>
      </c>
      <c r="D27" s="8">
        <f t="shared" si="2"/>
        <v>-27.600000000000023</v>
      </c>
      <c r="E27" s="8">
        <f t="shared" si="5"/>
        <v>2.4000000000000021</v>
      </c>
      <c r="F27" s="8">
        <f t="shared" si="4"/>
        <v>9</v>
      </c>
    </row>
    <row r="28" spans="1:7">
      <c r="A28" s="8">
        <v>26</v>
      </c>
      <c r="B28" s="8">
        <f t="shared" si="0"/>
        <v>434.40000000000003</v>
      </c>
      <c r="C28" s="8">
        <f t="shared" si="1"/>
        <v>414</v>
      </c>
      <c r="D28" s="8">
        <f t="shared" si="2"/>
        <v>-20.400000000000034</v>
      </c>
      <c r="E28" s="8">
        <f t="shared" si="5"/>
        <v>1.2000000000000028</v>
      </c>
      <c r="F28" s="8">
        <f t="shared" si="4"/>
        <v>9</v>
      </c>
    </row>
    <row r="29" spans="1:7">
      <c r="A29" s="8">
        <v>27</v>
      </c>
      <c r="B29" s="8">
        <f t="shared" si="0"/>
        <v>435</v>
      </c>
      <c r="C29" s="8">
        <f t="shared" si="1"/>
        <v>423</v>
      </c>
      <c r="D29" s="8">
        <f t="shared" si="2"/>
        <v>-12</v>
      </c>
      <c r="E29" s="8">
        <f t="shared" si="5"/>
        <v>0</v>
      </c>
      <c r="F29" s="8">
        <f t="shared" si="4"/>
        <v>9</v>
      </c>
    </row>
    <row r="30" spans="1:7">
      <c r="A30" s="8">
        <v>28</v>
      </c>
      <c r="B30" s="8">
        <f t="shared" si="0"/>
        <v>434.40000000000003</v>
      </c>
      <c r="C30" s="8">
        <f t="shared" si="1"/>
        <v>432</v>
      </c>
      <c r="D30" s="8">
        <f t="shared" si="2"/>
        <v>-2.4000000000000341</v>
      </c>
      <c r="E30" s="8">
        <f t="shared" si="5"/>
        <v>-1.1999999999999993</v>
      </c>
      <c r="F30" s="8">
        <f t="shared" si="4"/>
        <v>9</v>
      </c>
    </row>
    <row r="31" spans="1:7">
      <c r="A31" s="8">
        <v>29</v>
      </c>
      <c r="B31" s="8">
        <f t="shared" si="0"/>
        <v>432.6</v>
      </c>
      <c r="C31" s="8">
        <f t="shared" si="1"/>
        <v>441</v>
      </c>
      <c r="D31" s="8">
        <f t="shared" si="2"/>
        <v>8.3999999999999773</v>
      </c>
      <c r="E31" s="8">
        <f t="shared" si="5"/>
        <v>-2.3999999999999986</v>
      </c>
      <c r="F31" s="8">
        <f t="shared" si="4"/>
        <v>9</v>
      </c>
    </row>
    <row r="32" spans="1:7">
      <c r="A32" s="8">
        <v>30</v>
      </c>
      <c r="B32" s="8">
        <f t="shared" si="0"/>
        <v>429.6</v>
      </c>
      <c r="C32" s="8">
        <f t="shared" si="1"/>
        <v>450</v>
      </c>
      <c r="D32" s="8">
        <f t="shared" si="2"/>
        <v>20.399999999999977</v>
      </c>
      <c r="E32" s="8">
        <f t="shared" si="5"/>
        <v>-3.6000000000000014</v>
      </c>
      <c r="F32" s="8">
        <f t="shared" si="4"/>
        <v>9</v>
      </c>
    </row>
    <row r="33" spans="1:6">
      <c r="A33" s="8">
        <v>31</v>
      </c>
      <c r="B33" s="8">
        <f t="shared" si="0"/>
        <v>425.40000000000003</v>
      </c>
      <c r="C33" s="8">
        <f t="shared" si="1"/>
        <v>459</v>
      </c>
      <c r="D33" s="8">
        <f t="shared" si="2"/>
        <v>33.599999999999966</v>
      </c>
      <c r="E33" s="8">
        <f t="shared" si="5"/>
        <v>-4.7999999999999972</v>
      </c>
      <c r="F33" s="8">
        <f t="shared" si="4"/>
        <v>9</v>
      </c>
    </row>
    <row r="34" spans="1:6">
      <c r="A34" s="8">
        <v>32</v>
      </c>
      <c r="B34" s="8">
        <f t="shared" si="0"/>
        <v>420</v>
      </c>
      <c r="C34" s="8">
        <f t="shared" si="1"/>
        <v>468</v>
      </c>
      <c r="D34" s="8">
        <f t="shared" si="2"/>
        <v>48</v>
      </c>
      <c r="E34" s="8">
        <f t="shared" si="5"/>
        <v>-6</v>
      </c>
      <c r="F34" s="8">
        <f t="shared" si="4"/>
        <v>9</v>
      </c>
    </row>
  </sheetData>
  <pageMargins left="0.7" right="0.7" top="0.78740157499999996" bottom="0.78740157499999996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5</vt:i4>
      </vt:variant>
    </vt:vector>
  </HeadingPairs>
  <TitlesOfParts>
    <vt:vector size="5" baseType="lpstr">
      <vt:lpstr>Titul</vt:lpstr>
      <vt:lpstr>Nápověda</vt:lpstr>
      <vt:lpstr>P.6</vt:lpstr>
      <vt:lpstr>P.9</vt:lpstr>
      <vt:lpstr>B.2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Siroky Jaromir</dc:creator>
  <cp:lastModifiedBy>Siroky Jaromir</cp:lastModifiedBy>
  <dcterms:created xsi:type="dcterms:W3CDTF">2025-01-10T11:54:20Z</dcterms:created>
  <dcterms:modified xsi:type="dcterms:W3CDTF">2025-01-10T12:42:09Z</dcterms:modified>
</cp:coreProperties>
</file>